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1" sheetId="1" r:id="rId1"/>
  </sheets>
  <definedNames>
    <definedName name="Excel_BuiltIn_Print_Area" localSheetId="0">'Arkusz1'!$A$1:$I$55</definedName>
    <definedName name="Excel_BuiltIn_Print_Area_2">'Arkusz1'!$1:$65501</definedName>
    <definedName name="Excel_BuiltIn_Print_Titles" localSheetId="0">'Arkusz1'!#REF!</definedName>
    <definedName name="_xlnm.Print_Area" localSheetId="0">'Arkusz1'!$A$1:$I$150</definedName>
    <definedName name="_xlnm.Print_Titles" localSheetId="0">'Arkusz1'!$24:$24</definedName>
  </definedNames>
  <calcPr fullCalcOnLoad="1"/>
</workbook>
</file>

<file path=xl/sharedStrings.xml><?xml version="1.0" encoding="utf-8"?>
<sst xmlns="http://schemas.openxmlformats.org/spreadsheetml/2006/main" count="161" uniqueCount="105">
  <si>
    <t>Załącznik Nr 1</t>
  </si>
  <si>
    <t xml:space="preserve">       do Uchwały Budżetowej</t>
  </si>
  <si>
    <t>Miasta Płocka na rok 2017</t>
  </si>
  <si>
    <t>Nr 447/XXVII/2016 Rady Miasta Płocka</t>
  </si>
  <si>
    <t xml:space="preserve">   z dnia 29 grudnia 2016 roku</t>
  </si>
  <si>
    <t>DOCHODY BUDŻETU MIASTA PŁOCKA NA 2017 ROK</t>
  </si>
  <si>
    <t>Planowane dochody na 2017 rok</t>
  </si>
  <si>
    <t>w tym:</t>
  </si>
  <si>
    <t>dotacje</t>
  </si>
  <si>
    <t>środki europejskie i inne środki pochodzące ze źródeł zagranicznych, niepodlegające zwrotowi</t>
  </si>
  <si>
    <t>środki europejskie i    inne środki pochodzące ze źródeł zagranicznych, niepodlegające zwrotowi</t>
  </si>
  <si>
    <t>Dział</t>
  </si>
  <si>
    <t>Źródło dochodów</t>
  </si>
  <si>
    <t>Ogółem</t>
  </si>
  <si>
    <t>bieżące</t>
  </si>
  <si>
    <t>majątkowe</t>
  </si>
  <si>
    <t>(4+7)</t>
  </si>
  <si>
    <t>600</t>
  </si>
  <si>
    <t>Transport i łączność</t>
  </si>
  <si>
    <t>Wpływy z innych lokalnych opłat pobieranych przez jednostki samorządu terytorialnego na podstawie odrębnych ustaw</t>
  </si>
  <si>
    <t>Wpływy z najmu i dzierżawy składników majątkowych Skarbu Państwa, jednostek samorządu terytorialnego lub innych jednostek zaliczanych do sektora finansów publicznych oraz innych umów o podobnym charakterze</t>
  </si>
  <si>
    <t>Wpływy z różnych dochodów</t>
  </si>
  <si>
    <t>Dotacje celowe otrzymane z gminy na zadania bieżące realizowane na podstawie porozumień (umów) między jednostkami samorządu terytorialnego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</si>
  <si>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 (Płatności w zakresie budżetu środków europejskich)</t>
  </si>
  <si>
    <t>700</t>
  </si>
  <si>
    <t>Gospodarka mieszkaniowa</t>
  </si>
  <si>
    <t xml:space="preserve">Wpływy z opłat z tytułu użytkowania wieczystego nieruchomości </t>
  </si>
  <si>
    <t>Wpływy z opłat za trwały zarząd, użytkowanie i służebności</t>
  </si>
  <si>
    <t>Wpływy z tytułu przekształcenia prawa użytkowania wieczystego przysługującego osobom fizycznym w prawo własności</t>
  </si>
  <si>
    <t>Wpłaty z tytułu odpłatnego nabycia prawa własności oraz prawa użytkowania wieczystego nieruchomości</t>
  </si>
  <si>
    <t>Wpływy z różnych opłat</t>
  </si>
  <si>
    <t>Wpływy z pozostałych odsetek</t>
  </si>
  <si>
    <t>Dochody jednostek samorządu terytorialnego związane z realizacją zadań z zakresu administracji rządowej oraz innych zadań zleconych ustawami</t>
  </si>
  <si>
    <t>Dotacje celowe otrzymane z budżetu państwa na zadania bieżące z zakresu administracji rządowej oraz inne zadania zlecone ustawami realizowane przez powiat</t>
  </si>
  <si>
    <t>Środki na dofinansowanie własnych inwestycji gmin (związków gmin, związków powiatowo - gminnych, związków powiatów), samorządów województw, pozyskane z innych źródeł</t>
  </si>
  <si>
    <t>710</t>
  </si>
  <si>
    <t>Działalność usługowa</t>
  </si>
  <si>
    <t>Wpływy z usług</t>
  </si>
  <si>
    <t>750</t>
  </si>
  <si>
    <t>Administracja publiczna</t>
  </si>
  <si>
    <t>Dotacje celowe otrzymane z budżetu państwa na realizację zadań bieżących z zakresu administracji rządowej oraz innych zadań zleconych gminie (związkom gmin, związkom powiatowo - gminnym) ustawami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</si>
  <si>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</si>
  <si>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</si>
  <si>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</si>
  <si>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</si>
  <si>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Wpływy z tytułu grzywien, mandatów i innych kar pieniężnych od osób fizycznych</t>
  </si>
  <si>
    <t xml:space="preserve">Dotacje celowe otrzymane z budżetu państwa na inwestycje i zakupy inwestycyjne z zakresu administracji rządowej oraz inne zadania zlecone ustawami realizowane przez powiat </t>
  </si>
  <si>
    <t>755</t>
  </si>
  <si>
    <t>Wymiar sprawiedliwości</t>
  </si>
  <si>
    <t xml:space="preserve">Dotacje celowe otrzymane z budżetu państwa na zadania bieżące z zakresu administracji rządowej oraz inne zadania zlecone ustawami realizowane przez powiat </t>
  </si>
  <si>
    <t xml:space="preserve">756
</t>
  </si>
  <si>
    <t>Dochody od osób prawnych, od osób fizycznych i od innych jednostek nieposiadających osobowości prawnej oraz wydatki związane z ich poborem</t>
  </si>
  <si>
    <t>Wpływy z podatku od działalności gospodarczej osób fizycznych, opłacanego w formie karty podatkowej</t>
  </si>
  <si>
    <t>Wpływy z podatku od nieruchomości</t>
  </si>
  <si>
    <t>Wpływy z podatku rolnego</t>
  </si>
  <si>
    <t>Wpływy z podatku leśnego</t>
  </si>
  <si>
    <t>Wpływy z podatku od środków transportowych</t>
  </si>
  <si>
    <t>Wpływy z podatku od spadków i darowizn</t>
  </si>
  <si>
    <t>Wpływy z podatku od czynności cywilnoprawnych</t>
  </si>
  <si>
    <t>Wpływy z podatku dochodowego od osób fizycznych</t>
  </si>
  <si>
    <t>Wpływy z podatku dochodowego od osób prawnych</t>
  </si>
  <si>
    <t>Wpływy z opłaty od posiadania psów</t>
  </si>
  <si>
    <t>Wpływy z opłaty skarbowej</t>
  </si>
  <si>
    <t>Wpływy z opłaty targowej</t>
  </si>
  <si>
    <t>Wpływy z opłaty komunikacyjnej</t>
  </si>
  <si>
    <t>Wpływy z opłat za wydanie prawa jazdy</t>
  </si>
  <si>
    <t>Wpływy z opłat za zezwolenia na sprzedaż napojów alkoholowych</t>
  </si>
  <si>
    <t>Wpływy z opłat za koncesje i licencje</t>
  </si>
  <si>
    <t>Wpływy z dywidend</t>
  </si>
  <si>
    <t>Wpływy z odsetek od nieterminowych wpłat z tytułu podatków i opłat</t>
  </si>
  <si>
    <t>758</t>
  </si>
  <si>
    <t>Różne rozliczenia</t>
  </si>
  <si>
    <t>Subwencje ogólne z budżetu państwa</t>
  </si>
  <si>
    <t>801</t>
  </si>
  <si>
    <t>Oświata i wychowanie</t>
  </si>
  <si>
    <t>Wpływy z opłat za korzystanie z wychowania przedszkolnego</t>
  </si>
  <si>
    <t xml:space="preserve">Wpływy z opłat za korzystanie z wyżywienia w jednostkach realizujących zadania z zakresu wychowania przedszkolnego </t>
  </si>
  <si>
    <t xml:space="preserve">Wpływy z usług 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</si>
  <si>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 (Finansowanie programów ze środków bezzwrotnych pochodzących z Unii Europejskiej)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</si>
  <si>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 (Współfinansowanie programów i projektów realizowanych ze środków, o których mowa w art. 5 ust. 3 ustawy, z wyłączeniem środków, o których mowa w art. 5 ust. 3 pkt 2, pkt 5 lit. c i d oraz pkt 6 ustawy)</t>
  </si>
  <si>
    <t>851</t>
  </si>
  <si>
    <t>Ochrona zdrowia</t>
  </si>
  <si>
    <t>852</t>
  </si>
  <si>
    <t>Pomoc społeczna</t>
  </si>
  <si>
    <t>Dotacje celowe otrzymane z budżetu państwa na realizację własnych zadań bieżących gmin (związków gmin, związków powiatowo - gminnych)</t>
  </si>
  <si>
    <t>Dotacje celowe otrzymane z budżetu państwa na realizację bieżących zadań własnych powiatu</t>
  </si>
  <si>
    <t>Dotacje celowe w ramach programów finansowanych z udziałem środków europejskich oraz środków, o których mowa w art. 5 ust. 1 pkt 3 oraz ust. 3 pkt 5 i 6 ustawy, lub płatności w ramach budżetu środków europejskich, z wyłączeniem dochodów klasyfikowanych w paragrafie 205  (Płatności w zakresie budżetu środków europejskich)</t>
  </si>
  <si>
    <t>Dotacje celowe w ramach programów finansowanych z udziałem środków europejskich oraz środków, o których mowa w art. 5 ust. 3 pkt 5 lit a i b ustawy, lub płatności w ramach budżetu środków europejskich, realizowanych przez jednostki samorządu terytorialnego (Płatności w zakresie budżetu środków europejskich)</t>
  </si>
  <si>
    <t>853</t>
  </si>
  <si>
    <t>Pozostałe zadania w zakresie polityki społecznej</t>
  </si>
  <si>
    <t>Środki na dofinansowanie własnych zadań bieżących gmin, powiatów (związków gmin, związków powiatowo - gminnych, związków powiatów), samorządów województw, pozyskane z innych źródeł</t>
  </si>
  <si>
    <t xml:space="preserve">Środki z Funduszu Pracy otrzymane przez powiat z przeznaczeniem na finansowanie kosztów wynagrodzenia i składek na ubezpieczenia społeczne pracowników powiatowego urzędu pracy </t>
  </si>
  <si>
    <t>Dotacje celowe otrzymane z powiatu na zadania bieżące realizowane na podstawie porozumień (umów) między jednostkami samorządu terytorialnego</t>
  </si>
  <si>
    <t>854</t>
  </si>
  <si>
    <t>Edukacyjna opieka wychowawcza</t>
  </si>
  <si>
    <t>Rodzina</t>
  </si>
  <si>
    <t xml:space="preserve">Wpływy od rodziców z tytułu opłaty za pobyt dziecka w pieczy zastępczej </t>
  </si>
  <si>
    <t xml:space="preserve">Dotacje celowe otrzymane z budżetu państwa na zadania bieżące z zakresu administracji rządowej zlecone gminom (związkom gmin, związkom powiatowo - gminnym), związane z realizacją świadczenia wychowawczego stanowiącego pomoc państwa w wychowaniu dzieci </t>
  </si>
  <si>
    <t>Dotacje celowe otrzymane z budżetu państwa na zadania bieżące z zakresu administracji rządowej zlecone powiatom, związane z realizacją dodatku wychowawczego oraz dodatku do zryczałtowanej kwoty stanowiących pomoc państwa w wychowaniu dzieci</t>
  </si>
  <si>
    <t>Gospodarka komunalna i ochrona środowiska</t>
  </si>
  <si>
    <t>921</t>
  </si>
  <si>
    <t>Kultura i ochrona dziedzictwa narodowego</t>
  </si>
  <si>
    <t xml:space="preserve">925
</t>
  </si>
  <si>
    <t>Ogrody botaniczne i zoologiczne oraz naturalne obszary i obiekty chronionej przyrody</t>
  </si>
  <si>
    <t>RAZEM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</si>
</sst>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 CE"/>
      <family val="2"/>
    </font>
    <font>
      <sz val="10"/>
      <name val="Arial"/>
      <family val="0"/>
    </font>
    <font>
      <sz val="10"/>
      <color indexed="10"/>
      <name val="Arial CE"/>
      <family val="2"/>
    </font>
    <font>
      <sz val="11"/>
      <color indexed="10"/>
      <name val="Arial CE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Arial CE"/>
      <family val="2"/>
    </font>
    <font>
      <sz val="10"/>
      <color indexed="16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49" fontId="7" fillId="33" borderId="10" xfId="51" applyNumberFormat="1" applyFont="1" applyFill="1" applyBorder="1" applyAlignment="1">
      <alignment horizontal="center" vertical="center"/>
      <protection/>
    </xf>
    <xf numFmtId="0" fontId="7" fillId="33" borderId="10" xfId="51" applyFont="1" applyFill="1" applyBorder="1" applyAlignment="1">
      <alignment vertical="center"/>
      <protection/>
    </xf>
    <xf numFmtId="4" fontId="7" fillId="33" borderId="10" xfId="51" applyNumberFormat="1" applyFont="1" applyFill="1" applyBorder="1" applyAlignment="1">
      <alignment horizontal="right" vertical="center"/>
      <protection/>
    </xf>
    <xf numFmtId="0" fontId="9" fillId="0" borderId="0" xfId="0" applyFont="1" applyAlignment="1">
      <alignment/>
    </xf>
    <xf numFmtId="49" fontId="7" fillId="0" borderId="13" xfId="51" applyNumberFormat="1" applyFont="1" applyFill="1" applyBorder="1" applyAlignment="1">
      <alignment horizontal="center" vertical="center"/>
      <protection/>
    </xf>
    <xf numFmtId="0" fontId="4" fillId="0" borderId="13" xfId="0" applyFont="1" applyFill="1" applyBorder="1" applyAlignment="1">
      <alignment vertical="center" wrapText="1"/>
    </xf>
    <xf numFmtId="4" fontId="4" fillId="0" borderId="14" xfId="51" applyNumberFormat="1" applyFont="1" applyFill="1" applyBorder="1" applyAlignment="1">
      <alignment horizontal="right" vertical="center"/>
      <protection/>
    </xf>
    <xf numFmtId="4" fontId="4" fillId="0" borderId="13" xfId="51" applyNumberFormat="1" applyFont="1" applyFill="1" applyBorder="1" applyAlignment="1">
      <alignment horizontal="right" vertical="center"/>
      <protection/>
    </xf>
    <xf numFmtId="4" fontId="4" fillId="0" borderId="15" xfId="51" applyNumberFormat="1" applyFont="1" applyFill="1" applyBorder="1" applyAlignment="1">
      <alignment horizontal="right" vertical="center"/>
      <protection/>
    </xf>
    <xf numFmtId="4" fontId="4" fillId="0" borderId="10" xfId="51" applyNumberFormat="1" applyFont="1" applyFill="1" applyBorder="1" applyAlignment="1">
      <alignment horizontal="right" vertical="center"/>
      <protection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/>
    </xf>
    <xf numFmtId="49" fontId="7" fillId="33" borderId="11" xfId="51" applyNumberFormat="1" applyFont="1" applyFill="1" applyBorder="1" applyAlignment="1">
      <alignment horizontal="center" vertical="center"/>
      <protection/>
    </xf>
    <xf numFmtId="0" fontId="7" fillId="33" borderId="13" xfId="51" applyFont="1" applyFill="1" applyBorder="1" applyAlignment="1">
      <alignment vertical="center"/>
      <protection/>
    </xf>
    <xf numFmtId="4" fontId="7" fillId="33" borderId="16" xfId="0" applyNumberFormat="1" applyFont="1" applyFill="1" applyBorder="1" applyAlignment="1">
      <alignment vertical="center"/>
    </xf>
    <xf numFmtId="0" fontId="4" fillId="0" borderId="16" xfId="51" applyFont="1" applyFill="1" applyBorder="1" applyAlignment="1">
      <alignment vertical="center" wrapText="1"/>
      <protection/>
    </xf>
    <xf numFmtId="4" fontId="4" fillId="0" borderId="16" xfId="0" applyNumberFormat="1" applyFont="1" applyFill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4" fontId="4" fillId="0" borderId="18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49" fontId="7" fillId="33" borderId="13" xfId="51" applyNumberFormat="1" applyFont="1" applyFill="1" applyBorder="1" applyAlignment="1">
      <alignment horizontal="center" vertical="center"/>
      <protection/>
    </xf>
    <xf numFmtId="0" fontId="7" fillId="33" borderId="13" xfId="51" applyFont="1" applyFill="1" applyBorder="1" applyAlignment="1">
      <alignment horizontal="left" vertical="center"/>
      <protection/>
    </xf>
    <xf numFmtId="4" fontId="7" fillId="33" borderId="13" xfId="0" applyNumberFormat="1" applyFont="1" applyFill="1" applyBorder="1" applyAlignment="1">
      <alignment vertical="center"/>
    </xf>
    <xf numFmtId="49" fontId="4" fillId="0" borderId="13" xfId="51" applyNumberFormat="1" applyFont="1" applyFill="1" applyBorder="1" applyAlignment="1">
      <alignment horizontal="center" vertical="center"/>
      <protection/>
    </xf>
    <xf numFmtId="0" fontId="4" fillId="0" borderId="13" xfId="51" applyFont="1" applyFill="1" applyBorder="1" applyAlignment="1">
      <alignment horizontal="left" vertical="center"/>
      <protection/>
    </xf>
    <xf numFmtId="4" fontId="4" fillId="0" borderId="13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/>
    </xf>
    <xf numFmtId="49" fontId="7" fillId="33" borderId="12" xfId="51" applyNumberFormat="1" applyFont="1" applyFill="1" applyBorder="1" applyAlignment="1">
      <alignment horizontal="center" vertical="center"/>
      <protection/>
    </xf>
    <xf numFmtId="0" fontId="7" fillId="33" borderId="12" xfId="51" applyFont="1" applyFill="1" applyBorder="1" applyAlignment="1">
      <alignment horizontal="left" vertical="center"/>
      <protection/>
    </xf>
    <xf numFmtId="4" fontId="7" fillId="33" borderId="12" xfId="0" applyNumberFormat="1" applyFont="1" applyFill="1" applyBorder="1" applyAlignment="1">
      <alignment vertical="center"/>
    </xf>
    <xf numFmtId="0" fontId="4" fillId="0" borderId="12" xfId="51" applyFont="1" applyFill="1" applyBorder="1" applyAlignment="1">
      <alignment horizontal="left" vertical="center"/>
      <protection/>
    </xf>
    <xf numFmtId="4" fontId="4" fillId="0" borderId="12" xfId="0" applyNumberFormat="1" applyFont="1" applyFill="1" applyBorder="1" applyAlignment="1">
      <alignment vertical="center"/>
    </xf>
    <xf numFmtId="0" fontId="4" fillId="0" borderId="12" xfId="51" applyFont="1" applyFill="1" applyBorder="1" applyAlignment="1">
      <alignment horizontal="left" vertical="center" wrapText="1"/>
      <protection/>
    </xf>
    <xf numFmtId="0" fontId="7" fillId="33" borderId="13" xfId="51" applyFont="1" applyFill="1" applyBorder="1" applyAlignment="1">
      <alignment horizontal="left" vertical="center" wrapText="1"/>
      <protection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7" fillId="33" borderId="13" xfId="51" applyNumberFormat="1" applyFont="1" applyFill="1" applyBorder="1" applyAlignment="1">
      <alignment horizontal="center" vertical="center" wrapText="1"/>
      <protection/>
    </xf>
    <xf numFmtId="49" fontId="7" fillId="33" borderId="10" xfId="51" applyNumberFormat="1" applyFont="1" applyFill="1" applyBorder="1" applyAlignment="1">
      <alignment horizontal="center" vertical="center" wrapText="1"/>
      <protection/>
    </xf>
    <xf numFmtId="0" fontId="4" fillId="0" borderId="12" xfId="0" applyFont="1" applyBorder="1" applyAlignment="1">
      <alignment vertical="center"/>
    </xf>
    <xf numFmtId="49" fontId="7" fillId="34" borderId="19" xfId="51" applyNumberFormat="1" applyFont="1" applyFill="1" applyBorder="1" applyAlignment="1">
      <alignment horizontal="center" vertical="center"/>
      <protection/>
    </xf>
    <xf numFmtId="0" fontId="7" fillId="34" borderId="13" xfId="51" applyFont="1" applyFill="1" applyBorder="1" applyAlignment="1">
      <alignment horizontal="left" vertical="center"/>
      <protection/>
    </xf>
    <xf numFmtId="4" fontId="7" fillId="34" borderId="13" xfId="0" applyNumberFormat="1" applyFont="1" applyFill="1" applyBorder="1" applyAlignment="1">
      <alignment vertical="center"/>
    </xf>
    <xf numFmtId="0" fontId="4" fillId="0" borderId="16" xfId="51" applyFont="1" applyFill="1" applyBorder="1" applyAlignment="1">
      <alignment horizontal="left" vertical="center" wrapText="1"/>
      <protection/>
    </xf>
    <xf numFmtId="0" fontId="4" fillId="0" borderId="15" xfId="51" applyFont="1" applyFill="1" applyBorder="1" applyAlignment="1">
      <alignment horizontal="left" vertical="center" wrapText="1"/>
      <protection/>
    </xf>
    <xf numFmtId="4" fontId="4" fillId="0" borderId="10" xfId="0" applyNumberFormat="1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vertical="center"/>
    </xf>
    <xf numFmtId="0" fontId="4" fillId="0" borderId="14" xfId="51" applyFont="1" applyFill="1" applyBorder="1" applyAlignment="1">
      <alignment horizontal="left" vertical="center" wrapText="1"/>
      <protection/>
    </xf>
    <xf numFmtId="0" fontId="4" fillId="0" borderId="14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4" xfId="51" applyFont="1" applyFill="1" applyBorder="1" applyAlignment="1">
      <alignment vertical="center" wrapText="1"/>
      <protection/>
    </xf>
    <xf numFmtId="0" fontId="7" fillId="33" borderId="11" xfId="51" applyFont="1" applyFill="1" applyBorder="1" applyAlignment="1">
      <alignment horizontal="left" vertical="center"/>
      <protection/>
    </xf>
    <xf numFmtId="4" fontId="7" fillId="33" borderId="11" xfId="0" applyNumberFormat="1" applyFont="1" applyFill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7" fillId="33" borderId="12" xfId="51" applyFont="1" applyFill="1" applyBorder="1" applyAlignment="1">
      <alignment horizontal="left" vertical="center" wrapText="1"/>
      <protection/>
    </xf>
    <xf numFmtId="0" fontId="7" fillId="33" borderId="14" xfId="51" applyFont="1" applyFill="1" applyBorder="1" applyAlignment="1">
      <alignment vertical="center" wrapText="1"/>
      <protection/>
    </xf>
    <xf numFmtId="0" fontId="7" fillId="33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vertical="center" wrapText="1"/>
    </xf>
    <xf numFmtId="0" fontId="7" fillId="33" borderId="13" xfId="51" applyFont="1" applyFill="1" applyBorder="1" applyAlignment="1">
      <alignment vertical="center" wrapText="1"/>
      <protection/>
    </xf>
    <xf numFmtId="0" fontId="4" fillId="0" borderId="15" xfId="0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4" fontId="7" fillId="33" borderId="2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5" fillId="0" borderId="0" xfId="51" applyFont="1" applyBorder="1" applyAlignment="1">
      <alignment horizontal="right"/>
      <protection/>
    </xf>
    <xf numFmtId="0" fontId="6" fillId="0" borderId="0" xfId="51" applyFont="1" applyBorder="1" applyAlignment="1">
      <alignment horizontal="right"/>
      <protection/>
    </xf>
    <xf numFmtId="0" fontId="7" fillId="0" borderId="0" xfId="51" applyFont="1" applyBorder="1" applyAlignment="1">
      <alignment horizontal="center" vertical="center"/>
      <protection/>
    </xf>
    <xf numFmtId="0" fontId="7" fillId="33" borderId="13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top"/>
    </xf>
    <xf numFmtId="0" fontId="7" fillId="33" borderId="14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49" fontId="7" fillId="0" borderId="13" xfId="51" applyNumberFormat="1" applyFont="1" applyFill="1" applyBorder="1" applyAlignment="1">
      <alignment horizontal="center" vertical="center"/>
      <protection/>
    </xf>
    <xf numFmtId="49" fontId="4" fillId="0" borderId="13" xfId="51" applyNumberFormat="1" applyFont="1" applyFill="1" applyBorder="1" applyAlignment="1">
      <alignment horizontal="center" vertical="center"/>
      <protection/>
    </xf>
    <xf numFmtId="49" fontId="4" fillId="0" borderId="12" xfId="51" applyNumberFormat="1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0"/>
  <sheetViews>
    <sheetView tabSelected="1" view="pageBreakPreview" zoomScaleSheetLayoutView="100" zoomScalePageLayoutView="0" workbookViewId="0" topLeftCell="A1">
      <selection activeCell="F6" sqref="F6"/>
    </sheetView>
  </sheetViews>
  <sheetFormatPr defaultColWidth="9.00390625" defaultRowHeight="12.75"/>
  <cols>
    <col min="1" max="1" width="6.125" style="1" customWidth="1"/>
    <col min="2" max="2" width="30.125" style="2" customWidth="1"/>
    <col min="3" max="4" width="15.25390625" style="2" customWidth="1"/>
    <col min="5" max="5" width="16.00390625" style="2" customWidth="1"/>
    <col min="6" max="6" width="15.875" style="2" customWidth="1"/>
    <col min="7" max="7" width="15.25390625" style="2" customWidth="1"/>
    <col min="8" max="8" width="13.00390625" style="2" customWidth="1"/>
    <col min="9" max="9" width="16.125" style="2" customWidth="1"/>
    <col min="10" max="16384" width="9.00390625" style="2" customWidth="1"/>
  </cols>
  <sheetData>
    <row r="1" spans="1:9" ht="14.25">
      <c r="A1" s="3"/>
      <c r="B1" s="4"/>
      <c r="C1" s="4"/>
      <c r="D1" s="4"/>
      <c r="E1" s="4"/>
      <c r="F1" s="4"/>
      <c r="G1" s="4"/>
      <c r="H1" s="4"/>
      <c r="I1" s="4"/>
    </row>
    <row r="2" spans="1:9" ht="14.25">
      <c r="A2" s="3"/>
      <c r="B2" s="4"/>
      <c r="C2" s="4"/>
      <c r="D2" s="4"/>
      <c r="E2" s="4"/>
      <c r="F2" s="4"/>
      <c r="G2" s="4"/>
      <c r="H2" s="4"/>
      <c r="I2" s="4"/>
    </row>
    <row r="3" spans="1:9" ht="14.25">
      <c r="A3" s="3"/>
      <c r="B3" s="4"/>
      <c r="C3" s="4"/>
      <c r="D3" s="4"/>
      <c r="E3" s="4"/>
      <c r="F3" s="4"/>
      <c r="G3" s="4"/>
      <c r="H3" s="4"/>
      <c r="I3" s="4"/>
    </row>
    <row r="4" spans="1:9" s="7" customFormat="1" ht="15">
      <c r="A4" s="5"/>
      <c r="B4" s="6"/>
      <c r="C4" s="6"/>
      <c r="D4" s="6"/>
      <c r="E4" s="6"/>
      <c r="F4" s="6"/>
      <c r="G4" s="6"/>
      <c r="H4" s="87" t="s">
        <v>0</v>
      </c>
      <c r="I4" s="87"/>
    </row>
    <row r="5" spans="1:9" s="7" customFormat="1" ht="15">
      <c r="A5" s="5"/>
      <c r="B5" s="6"/>
      <c r="C5" s="6"/>
      <c r="D5" s="6"/>
      <c r="E5" s="6"/>
      <c r="F5" s="6"/>
      <c r="G5" s="6"/>
      <c r="H5" s="88" t="s">
        <v>1</v>
      </c>
      <c r="I5" s="88"/>
    </row>
    <row r="6" spans="1:9" s="7" customFormat="1" ht="15">
      <c r="A6" s="5"/>
      <c r="B6" s="6"/>
      <c r="C6" s="6"/>
      <c r="D6" s="6"/>
      <c r="E6" s="6"/>
      <c r="F6" s="6"/>
      <c r="G6" s="88" t="s">
        <v>2</v>
      </c>
      <c r="H6" s="88"/>
      <c r="I6" s="88"/>
    </row>
    <row r="7" spans="1:9" s="7" customFormat="1" ht="15">
      <c r="A7" s="5"/>
      <c r="B7" s="6"/>
      <c r="C7" s="6"/>
      <c r="D7" s="6"/>
      <c r="E7" s="6"/>
      <c r="F7" s="6"/>
      <c r="G7" s="88" t="s">
        <v>3</v>
      </c>
      <c r="H7" s="88"/>
      <c r="I7" s="88"/>
    </row>
    <row r="8" spans="1:9" s="7" customFormat="1" ht="15">
      <c r="A8" s="5"/>
      <c r="B8" s="6"/>
      <c r="C8" s="6"/>
      <c r="D8" s="6"/>
      <c r="E8" s="6"/>
      <c r="F8" s="6"/>
      <c r="G8" s="88" t="s">
        <v>4</v>
      </c>
      <c r="H8" s="88"/>
      <c r="I8" s="88"/>
    </row>
    <row r="9" spans="1:9" s="7" customFormat="1" ht="15">
      <c r="A9" s="5"/>
      <c r="B9" s="6"/>
      <c r="C9" s="6"/>
      <c r="D9" s="6"/>
      <c r="E9" s="6"/>
      <c r="F9" s="6"/>
      <c r="G9" s="6"/>
      <c r="H9" s="6"/>
      <c r="I9" s="6"/>
    </row>
    <row r="10" spans="1:9" s="7" customFormat="1" ht="12.75">
      <c r="A10" s="89" t="s">
        <v>5</v>
      </c>
      <c r="B10" s="89"/>
      <c r="C10" s="89"/>
      <c r="D10" s="89"/>
      <c r="E10" s="89"/>
      <c r="F10" s="89"/>
      <c r="G10" s="89"/>
      <c r="H10" s="89"/>
      <c r="I10" s="89"/>
    </row>
    <row r="11" spans="1:9" s="7" customFormat="1" ht="12.75">
      <c r="A11" s="89"/>
      <c r="B11" s="89"/>
      <c r="C11" s="89"/>
      <c r="D11" s="89"/>
      <c r="E11" s="89"/>
      <c r="F11" s="89"/>
      <c r="G11" s="89"/>
      <c r="H11" s="89"/>
      <c r="I11" s="89"/>
    </row>
    <row r="12" spans="1:9" s="7" customFormat="1" ht="15">
      <c r="A12" s="8"/>
      <c r="B12" s="9"/>
      <c r="C12" s="9"/>
      <c r="D12" s="9"/>
      <c r="E12" s="9"/>
      <c r="F12" s="9"/>
      <c r="G12" s="9"/>
      <c r="H12" s="9"/>
      <c r="I12" s="9"/>
    </row>
    <row r="13" spans="1:9" s="12" customFormat="1" ht="15">
      <c r="A13" s="10"/>
      <c r="B13" s="11"/>
      <c r="C13" s="11"/>
      <c r="D13" s="11"/>
      <c r="E13" s="11"/>
      <c r="F13" s="11"/>
      <c r="G13" s="11"/>
      <c r="H13" s="11"/>
      <c r="I13" s="11"/>
    </row>
    <row r="14" spans="1:9" s="7" customFormat="1" ht="14.25">
      <c r="A14" s="13"/>
      <c r="B14" s="13"/>
      <c r="C14" s="90" t="s">
        <v>6</v>
      </c>
      <c r="D14" s="90"/>
      <c r="E14" s="90"/>
      <c r="F14" s="90"/>
      <c r="G14" s="90"/>
      <c r="H14" s="90"/>
      <c r="I14" s="90"/>
    </row>
    <row r="15" spans="1:9" s="7" customFormat="1" ht="14.25">
      <c r="A15" s="14"/>
      <c r="B15" s="14"/>
      <c r="C15" s="15"/>
      <c r="D15" s="91"/>
      <c r="E15" s="91"/>
      <c r="F15" s="91"/>
      <c r="G15" s="91"/>
      <c r="H15" s="91"/>
      <c r="I15" s="91"/>
    </row>
    <row r="16" spans="1:9" s="7" customFormat="1" ht="14.25">
      <c r="A16" s="14"/>
      <c r="B16" s="14"/>
      <c r="C16" s="16"/>
      <c r="D16" s="92"/>
      <c r="E16" s="93" t="s">
        <v>7</v>
      </c>
      <c r="F16" s="93"/>
      <c r="G16" s="13"/>
      <c r="H16" s="94" t="s">
        <v>7</v>
      </c>
      <c r="I16" s="94"/>
    </row>
    <row r="17" spans="1:9" s="7" customFormat="1" ht="15.75" customHeight="1">
      <c r="A17" s="14"/>
      <c r="B17" s="14"/>
      <c r="C17" s="16"/>
      <c r="D17" s="92"/>
      <c r="E17" s="95" t="s">
        <v>8</v>
      </c>
      <c r="F17" s="96" t="s">
        <v>9</v>
      </c>
      <c r="G17" s="14"/>
      <c r="H17" s="95" t="s">
        <v>8</v>
      </c>
      <c r="I17" s="97" t="s">
        <v>10</v>
      </c>
    </row>
    <row r="18" spans="1:9" s="7" customFormat="1" ht="14.25">
      <c r="A18" s="14"/>
      <c r="B18" s="14"/>
      <c r="C18" s="16"/>
      <c r="D18" s="92"/>
      <c r="E18" s="95"/>
      <c r="F18" s="96"/>
      <c r="G18" s="14"/>
      <c r="H18" s="95"/>
      <c r="I18" s="97"/>
    </row>
    <row r="19" spans="1:9" s="7" customFormat="1" ht="14.25">
      <c r="A19" s="14"/>
      <c r="B19" s="14"/>
      <c r="C19" s="16"/>
      <c r="D19" s="14"/>
      <c r="E19" s="95"/>
      <c r="F19" s="96"/>
      <c r="G19" s="14"/>
      <c r="H19" s="95"/>
      <c r="I19" s="97"/>
    </row>
    <row r="20" spans="1:9" s="7" customFormat="1" ht="14.25">
      <c r="A20" s="14" t="s">
        <v>11</v>
      </c>
      <c r="B20" s="14" t="s">
        <v>12</v>
      </c>
      <c r="C20" s="16" t="s">
        <v>13</v>
      </c>
      <c r="D20" s="14" t="s">
        <v>14</v>
      </c>
      <c r="E20" s="95"/>
      <c r="F20" s="96"/>
      <c r="G20" s="14" t="s">
        <v>15</v>
      </c>
      <c r="H20" s="95"/>
      <c r="I20" s="97"/>
    </row>
    <row r="21" spans="1:9" s="7" customFormat="1" ht="14.25">
      <c r="A21" s="14"/>
      <c r="B21" s="14"/>
      <c r="C21" s="16" t="s">
        <v>16</v>
      </c>
      <c r="D21" s="14"/>
      <c r="E21" s="95"/>
      <c r="F21" s="96"/>
      <c r="G21" s="14"/>
      <c r="H21" s="95"/>
      <c r="I21" s="97"/>
    </row>
    <row r="22" spans="1:9" s="7" customFormat="1" ht="14.25">
      <c r="A22" s="14"/>
      <c r="B22" s="14"/>
      <c r="C22" s="16"/>
      <c r="D22" s="14"/>
      <c r="E22" s="95"/>
      <c r="F22" s="96"/>
      <c r="G22" s="14"/>
      <c r="H22" s="95"/>
      <c r="I22" s="97"/>
    </row>
    <row r="23" spans="1:9" s="7" customFormat="1" ht="14.25">
      <c r="A23" s="17"/>
      <c r="B23" s="17"/>
      <c r="C23" s="18"/>
      <c r="D23" s="17"/>
      <c r="E23" s="95"/>
      <c r="F23" s="96"/>
      <c r="G23" s="17"/>
      <c r="H23" s="95"/>
      <c r="I23" s="97"/>
    </row>
    <row r="24" spans="1:9" s="7" customFormat="1" ht="16.5" customHeight="1">
      <c r="A24" s="19">
        <v>1</v>
      </c>
      <c r="B24" s="19">
        <v>2</v>
      </c>
      <c r="C24" s="19">
        <v>3</v>
      </c>
      <c r="D24" s="19">
        <v>4</v>
      </c>
      <c r="E24" s="19">
        <v>5</v>
      </c>
      <c r="F24" s="19">
        <v>6</v>
      </c>
      <c r="G24" s="19">
        <v>7</v>
      </c>
      <c r="H24" s="19">
        <v>8</v>
      </c>
      <c r="I24" s="19">
        <v>9</v>
      </c>
    </row>
    <row r="25" spans="1:9" s="23" customFormat="1" ht="30" customHeight="1">
      <c r="A25" s="20" t="s">
        <v>17</v>
      </c>
      <c r="B25" s="21" t="s">
        <v>18</v>
      </c>
      <c r="C25" s="22">
        <f aca="true" t="shared" si="0" ref="C25:C56">D25+G25</f>
        <v>83298834.46</v>
      </c>
      <c r="D25" s="22">
        <f aca="true" t="shared" si="1" ref="D25:I25">SUM(D26:D30)</f>
        <v>4785721.46</v>
      </c>
      <c r="E25" s="22">
        <f t="shared" si="1"/>
        <v>4334915.46</v>
      </c>
      <c r="F25" s="22">
        <f t="shared" si="1"/>
        <v>0</v>
      </c>
      <c r="G25" s="22">
        <f t="shared" si="1"/>
        <v>78513113</v>
      </c>
      <c r="H25" s="22">
        <f t="shared" si="1"/>
        <v>0</v>
      </c>
      <c r="I25" s="22">
        <f t="shared" si="1"/>
        <v>78513113</v>
      </c>
    </row>
    <row r="26" spans="1:9" s="7" customFormat="1" ht="60">
      <c r="A26" s="24"/>
      <c r="B26" s="25" t="s">
        <v>19</v>
      </c>
      <c r="C26" s="26">
        <f t="shared" si="0"/>
        <v>442800</v>
      </c>
      <c r="D26" s="27">
        <v>442800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</row>
    <row r="27" spans="1:9" s="7" customFormat="1" ht="105">
      <c r="A27" s="98"/>
      <c r="B27" s="25" t="s">
        <v>20</v>
      </c>
      <c r="C27" s="28">
        <f t="shared" si="0"/>
        <v>6000</v>
      </c>
      <c r="D27" s="29">
        <v>6000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</row>
    <row r="28" spans="1:9" s="7" customFormat="1" ht="15">
      <c r="A28" s="98"/>
      <c r="B28" s="30" t="s">
        <v>21</v>
      </c>
      <c r="C28" s="28">
        <f t="shared" si="0"/>
        <v>2006</v>
      </c>
      <c r="D28" s="29">
        <v>2006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</row>
    <row r="29" spans="1:9" s="7" customFormat="1" ht="90">
      <c r="A29" s="98"/>
      <c r="B29" s="31" t="s">
        <v>22</v>
      </c>
      <c r="C29" s="28">
        <f t="shared" si="0"/>
        <v>4334915.46</v>
      </c>
      <c r="D29" s="29">
        <v>4334915.46</v>
      </c>
      <c r="E29" s="29">
        <v>4334915.46</v>
      </c>
      <c r="F29" s="29">
        <v>0</v>
      </c>
      <c r="G29" s="29">
        <v>0</v>
      </c>
      <c r="H29" s="29">
        <v>0</v>
      </c>
      <c r="I29" s="29">
        <v>0</v>
      </c>
    </row>
    <row r="30" spans="1:9" s="7" customFormat="1" ht="165">
      <c r="A30" s="98"/>
      <c r="B30" s="32" t="s">
        <v>23</v>
      </c>
      <c r="C30" s="33">
        <f t="shared" si="0"/>
        <v>78513113</v>
      </c>
      <c r="D30" s="33">
        <v>0</v>
      </c>
      <c r="E30" s="33">
        <v>0</v>
      </c>
      <c r="F30" s="33">
        <v>0</v>
      </c>
      <c r="G30" s="33">
        <v>78513113</v>
      </c>
      <c r="H30" s="33">
        <v>0</v>
      </c>
      <c r="I30" s="33">
        <v>78513113</v>
      </c>
    </row>
    <row r="31" spans="1:9" s="7" customFormat="1" ht="30" customHeight="1">
      <c r="A31" s="34" t="s">
        <v>24</v>
      </c>
      <c r="B31" s="35" t="s">
        <v>25</v>
      </c>
      <c r="C31" s="36">
        <f t="shared" si="0"/>
        <v>36267718</v>
      </c>
      <c r="D31" s="36">
        <f aca="true" t="shared" si="2" ref="D31:I31">SUM(D32:D42)</f>
        <v>20597718</v>
      </c>
      <c r="E31" s="36">
        <f t="shared" si="2"/>
        <v>389000</v>
      </c>
      <c r="F31" s="36">
        <f t="shared" si="2"/>
        <v>0</v>
      </c>
      <c r="G31" s="36">
        <f t="shared" si="2"/>
        <v>15670000</v>
      </c>
      <c r="H31" s="36">
        <f t="shared" si="2"/>
        <v>0</v>
      </c>
      <c r="I31" s="36">
        <f t="shared" si="2"/>
        <v>0</v>
      </c>
    </row>
    <row r="32" spans="1:9" s="7" customFormat="1" ht="45">
      <c r="A32" s="98"/>
      <c r="B32" s="37" t="s">
        <v>26</v>
      </c>
      <c r="C32" s="38">
        <f t="shared" si="0"/>
        <v>920000</v>
      </c>
      <c r="D32" s="38">
        <v>920000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</row>
    <row r="33" spans="1:9" s="7" customFormat="1" ht="30">
      <c r="A33" s="98"/>
      <c r="B33" s="32" t="s">
        <v>27</v>
      </c>
      <c r="C33" s="33">
        <f t="shared" si="0"/>
        <v>160000</v>
      </c>
      <c r="D33" s="33">
        <v>160000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</row>
    <row r="34" spans="1:9" s="7" customFormat="1" ht="105">
      <c r="A34" s="98"/>
      <c r="B34" s="39" t="s">
        <v>20</v>
      </c>
      <c r="C34" s="33">
        <f t="shared" si="0"/>
        <v>8280404</v>
      </c>
      <c r="D34" s="33">
        <f>8130404+150000</f>
        <v>8280404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</row>
    <row r="35" spans="1:9" s="7" customFormat="1" ht="60">
      <c r="A35" s="98"/>
      <c r="B35" s="39" t="s">
        <v>28</v>
      </c>
      <c r="C35" s="33">
        <f t="shared" si="0"/>
        <v>70000</v>
      </c>
      <c r="D35" s="33">
        <v>0</v>
      </c>
      <c r="E35" s="33">
        <v>0</v>
      </c>
      <c r="F35" s="33">
        <v>0</v>
      </c>
      <c r="G35" s="33">
        <v>70000</v>
      </c>
      <c r="H35" s="33">
        <v>0</v>
      </c>
      <c r="I35" s="33">
        <v>0</v>
      </c>
    </row>
    <row r="36" spans="1:9" s="7" customFormat="1" ht="60">
      <c r="A36" s="98"/>
      <c r="B36" s="32" t="s">
        <v>29</v>
      </c>
      <c r="C36" s="40">
        <f t="shared" si="0"/>
        <v>12500000</v>
      </c>
      <c r="D36" s="40">
        <v>0</v>
      </c>
      <c r="E36" s="40">
        <v>0</v>
      </c>
      <c r="F36" s="40">
        <v>0</v>
      </c>
      <c r="G36" s="40">
        <v>12500000</v>
      </c>
      <c r="H36" s="40">
        <v>0</v>
      </c>
      <c r="I36" s="40">
        <v>0</v>
      </c>
    </row>
    <row r="37" spans="1:9" s="7" customFormat="1" ht="23.25" customHeight="1">
      <c r="A37" s="98"/>
      <c r="B37" s="41" t="s">
        <v>21</v>
      </c>
      <c r="C37" s="42">
        <f t="shared" si="0"/>
        <v>9510514</v>
      </c>
      <c r="D37" s="42">
        <v>9510514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</row>
    <row r="38" spans="1:9" s="7" customFormat="1" ht="15">
      <c r="A38" s="98"/>
      <c r="B38" s="32" t="s">
        <v>30</v>
      </c>
      <c r="C38" s="42">
        <f t="shared" si="0"/>
        <v>10300</v>
      </c>
      <c r="D38" s="40">
        <v>10300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</row>
    <row r="39" spans="1:9" s="7" customFormat="1" ht="23.25" customHeight="1">
      <c r="A39" s="98"/>
      <c r="B39" s="41" t="s">
        <v>31</v>
      </c>
      <c r="C39" s="42">
        <f t="shared" si="0"/>
        <v>10000</v>
      </c>
      <c r="D39" s="42">
        <v>10000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</row>
    <row r="40" spans="1:9" s="7" customFormat="1" ht="75">
      <c r="A40" s="98"/>
      <c r="B40" s="39" t="s">
        <v>32</v>
      </c>
      <c r="C40" s="33">
        <f t="shared" si="0"/>
        <v>1317500</v>
      </c>
      <c r="D40" s="33">
        <v>1317500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</row>
    <row r="41" spans="1:9" s="7" customFormat="1" ht="90">
      <c r="A41" s="98"/>
      <c r="B41" s="32" t="s">
        <v>33</v>
      </c>
      <c r="C41" s="40">
        <f t="shared" si="0"/>
        <v>389000</v>
      </c>
      <c r="D41" s="40">
        <v>389000</v>
      </c>
      <c r="E41" s="40">
        <v>389000</v>
      </c>
      <c r="F41" s="40">
        <v>0</v>
      </c>
      <c r="G41" s="40">
        <v>0</v>
      </c>
      <c r="H41" s="40">
        <v>0</v>
      </c>
      <c r="I41" s="40">
        <v>0</v>
      </c>
    </row>
    <row r="42" spans="1:9" s="7" customFormat="1" ht="105">
      <c r="A42" s="98"/>
      <c r="B42" s="43" t="s">
        <v>34</v>
      </c>
      <c r="C42" s="40">
        <f t="shared" si="0"/>
        <v>3100000</v>
      </c>
      <c r="D42" s="40">
        <v>0</v>
      </c>
      <c r="E42" s="40">
        <v>0</v>
      </c>
      <c r="F42" s="40">
        <v>0</v>
      </c>
      <c r="G42" s="40">
        <v>3100000</v>
      </c>
      <c r="H42" s="42">
        <v>0</v>
      </c>
      <c r="I42" s="42">
        <v>0</v>
      </c>
    </row>
    <row r="43" spans="1:9" s="7" customFormat="1" ht="30" customHeight="1">
      <c r="A43" s="44" t="s">
        <v>35</v>
      </c>
      <c r="B43" s="45" t="s">
        <v>36</v>
      </c>
      <c r="C43" s="46">
        <f t="shared" si="0"/>
        <v>1637796</v>
      </c>
      <c r="D43" s="46">
        <f aca="true" t="shared" si="3" ref="D43:I43">SUM(D44:D47)</f>
        <v>1637796</v>
      </c>
      <c r="E43" s="46">
        <f t="shared" si="3"/>
        <v>571000</v>
      </c>
      <c r="F43" s="46">
        <f t="shared" si="3"/>
        <v>0</v>
      </c>
      <c r="G43" s="46">
        <f t="shared" si="3"/>
        <v>0</v>
      </c>
      <c r="H43" s="46">
        <f t="shared" si="3"/>
        <v>0</v>
      </c>
      <c r="I43" s="46">
        <f t="shared" si="3"/>
        <v>0</v>
      </c>
    </row>
    <row r="44" spans="1:9" s="12" customFormat="1" ht="15">
      <c r="A44" s="47"/>
      <c r="B44" s="48" t="s">
        <v>37</v>
      </c>
      <c r="C44" s="33">
        <f t="shared" si="0"/>
        <v>612626</v>
      </c>
      <c r="D44" s="49">
        <v>612626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</row>
    <row r="45" spans="1:9" s="7" customFormat="1" ht="105">
      <c r="A45" s="99"/>
      <c r="B45" s="31" t="s">
        <v>20</v>
      </c>
      <c r="C45" s="33">
        <f t="shared" si="0"/>
        <v>454020</v>
      </c>
      <c r="D45" s="33">
        <f>404020+50000</f>
        <v>454020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</row>
    <row r="46" spans="1:9" s="7" customFormat="1" ht="75">
      <c r="A46" s="99"/>
      <c r="B46" s="50" t="s">
        <v>32</v>
      </c>
      <c r="C46" s="51">
        <f t="shared" si="0"/>
        <v>150</v>
      </c>
      <c r="D46" s="51">
        <v>150</v>
      </c>
      <c r="E46" s="51">
        <v>0</v>
      </c>
      <c r="F46" s="51">
        <v>0</v>
      </c>
      <c r="G46" s="51">
        <v>0</v>
      </c>
      <c r="H46" s="51">
        <v>0</v>
      </c>
      <c r="I46" s="51">
        <v>0</v>
      </c>
    </row>
    <row r="47" spans="1:9" s="7" customFormat="1" ht="90">
      <c r="A47" s="99"/>
      <c r="B47" s="31" t="s">
        <v>33</v>
      </c>
      <c r="C47" s="33">
        <f t="shared" si="0"/>
        <v>571000</v>
      </c>
      <c r="D47" s="33">
        <v>571000</v>
      </c>
      <c r="E47" s="33">
        <v>571000</v>
      </c>
      <c r="F47" s="33">
        <v>0</v>
      </c>
      <c r="G47" s="33">
        <v>0</v>
      </c>
      <c r="H47" s="33">
        <v>0</v>
      </c>
      <c r="I47" s="33">
        <v>0</v>
      </c>
    </row>
    <row r="48" spans="1:9" s="7" customFormat="1" ht="30" customHeight="1">
      <c r="A48" s="52" t="s">
        <v>38</v>
      </c>
      <c r="B48" s="53" t="s">
        <v>39</v>
      </c>
      <c r="C48" s="54">
        <f t="shared" si="0"/>
        <v>2641096.7</v>
      </c>
      <c r="D48" s="54">
        <f aca="true" t="shared" si="4" ref="D48:I48">SUM(D49:D56)</f>
        <v>2554158.7</v>
      </c>
      <c r="E48" s="54">
        <f t="shared" si="4"/>
        <v>1093048</v>
      </c>
      <c r="F48" s="54">
        <f t="shared" si="4"/>
        <v>499329.6</v>
      </c>
      <c r="G48" s="54">
        <f t="shared" si="4"/>
        <v>86938</v>
      </c>
      <c r="H48" s="54">
        <f t="shared" si="4"/>
        <v>0</v>
      </c>
      <c r="I48" s="54">
        <f t="shared" si="4"/>
        <v>86938</v>
      </c>
    </row>
    <row r="49" spans="1:9" s="12" customFormat="1" ht="15">
      <c r="A49" s="100"/>
      <c r="B49" s="55" t="s">
        <v>30</v>
      </c>
      <c r="C49" s="56">
        <f t="shared" si="0"/>
        <v>920500</v>
      </c>
      <c r="D49" s="56">
        <v>920500</v>
      </c>
      <c r="E49" s="56">
        <v>0</v>
      </c>
      <c r="F49" s="56">
        <v>0</v>
      </c>
      <c r="G49" s="56">
        <v>0</v>
      </c>
      <c r="H49" s="56">
        <v>0</v>
      </c>
      <c r="I49" s="56">
        <v>0</v>
      </c>
    </row>
    <row r="50" spans="1:9" s="12" customFormat="1" ht="60">
      <c r="A50" s="100"/>
      <c r="B50" s="57" t="s">
        <v>19</v>
      </c>
      <c r="C50" s="56">
        <f t="shared" si="0"/>
        <v>3000</v>
      </c>
      <c r="D50" s="56">
        <v>3000</v>
      </c>
      <c r="E50" s="56">
        <v>0</v>
      </c>
      <c r="F50" s="56">
        <v>0</v>
      </c>
      <c r="G50" s="56">
        <v>0</v>
      </c>
      <c r="H50" s="56">
        <v>0</v>
      </c>
      <c r="I50" s="56">
        <v>0</v>
      </c>
    </row>
    <row r="51" spans="1:9" s="7" customFormat="1" ht="105">
      <c r="A51" s="100"/>
      <c r="B51" s="50" t="s">
        <v>20</v>
      </c>
      <c r="C51" s="51">
        <f t="shared" si="0"/>
        <v>36829</v>
      </c>
      <c r="D51" s="51">
        <v>36829</v>
      </c>
      <c r="E51" s="51">
        <v>0</v>
      </c>
      <c r="F51" s="51">
        <v>0</v>
      </c>
      <c r="G51" s="51">
        <v>0</v>
      </c>
      <c r="H51" s="51">
        <v>0</v>
      </c>
      <c r="I51" s="51">
        <v>0</v>
      </c>
    </row>
    <row r="52" spans="1:9" s="7" customFormat="1" ht="15">
      <c r="A52" s="100"/>
      <c r="B52" s="31" t="s">
        <v>21</v>
      </c>
      <c r="C52" s="33">
        <f t="shared" si="0"/>
        <v>1000</v>
      </c>
      <c r="D52" s="33">
        <v>1000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</row>
    <row r="53" spans="1:9" s="7" customFormat="1" ht="75">
      <c r="A53" s="100"/>
      <c r="B53" s="31" t="s">
        <v>32</v>
      </c>
      <c r="C53" s="33">
        <f t="shared" si="0"/>
        <v>452.1</v>
      </c>
      <c r="D53" s="33">
        <v>452.1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</row>
    <row r="54" spans="1:9" s="7" customFormat="1" ht="90">
      <c r="A54" s="100"/>
      <c r="B54" s="50" t="s">
        <v>33</v>
      </c>
      <c r="C54" s="51">
        <f t="shared" si="0"/>
        <v>84670</v>
      </c>
      <c r="D54" s="51">
        <v>84670</v>
      </c>
      <c r="E54" s="51">
        <v>84670</v>
      </c>
      <c r="F54" s="51">
        <v>0</v>
      </c>
      <c r="G54" s="51">
        <v>0</v>
      </c>
      <c r="H54" s="51">
        <v>0</v>
      </c>
      <c r="I54" s="51">
        <v>0</v>
      </c>
    </row>
    <row r="55" spans="1:9" s="7" customFormat="1" ht="105">
      <c r="A55" s="100"/>
      <c r="B55" s="31" t="s">
        <v>40</v>
      </c>
      <c r="C55" s="33">
        <f t="shared" si="0"/>
        <v>1008378</v>
      </c>
      <c r="D55" s="33">
        <v>1008378</v>
      </c>
      <c r="E55" s="33">
        <v>1008378</v>
      </c>
      <c r="F55" s="33">
        <v>0</v>
      </c>
      <c r="G55" s="33">
        <v>0</v>
      </c>
      <c r="H55" s="33">
        <v>0</v>
      </c>
      <c r="I55" s="33">
        <v>0</v>
      </c>
    </row>
    <row r="56" spans="1:9" s="7" customFormat="1" ht="165">
      <c r="A56" s="100"/>
      <c r="B56" s="32" t="s">
        <v>23</v>
      </c>
      <c r="C56" s="40">
        <f t="shared" si="0"/>
        <v>586267.6</v>
      </c>
      <c r="D56" s="40">
        <v>499329.6</v>
      </c>
      <c r="E56" s="40">
        <v>0</v>
      </c>
      <c r="F56" s="40">
        <v>499329.6</v>
      </c>
      <c r="G56" s="40">
        <f>I56</f>
        <v>86938</v>
      </c>
      <c r="H56" s="40">
        <v>0</v>
      </c>
      <c r="I56" s="40">
        <v>86938</v>
      </c>
    </row>
    <row r="57" spans="1:9" s="7" customFormat="1" ht="57">
      <c r="A57" s="44" t="s">
        <v>41</v>
      </c>
      <c r="B57" s="58" t="s">
        <v>42</v>
      </c>
      <c r="C57" s="46">
        <f aca="true" t="shared" si="5" ref="C57:I57">SUM(C58)</f>
        <v>24448</v>
      </c>
      <c r="D57" s="46">
        <f t="shared" si="5"/>
        <v>24448</v>
      </c>
      <c r="E57" s="46">
        <f t="shared" si="5"/>
        <v>24448</v>
      </c>
      <c r="F57" s="46">
        <f t="shared" si="5"/>
        <v>0</v>
      </c>
      <c r="G57" s="46">
        <f t="shared" si="5"/>
        <v>0</v>
      </c>
      <c r="H57" s="46">
        <f t="shared" si="5"/>
        <v>0</v>
      </c>
      <c r="I57" s="46">
        <f t="shared" si="5"/>
        <v>0</v>
      </c>
    </row>
    <row r="58" spans="1:9" s="7" customFormat="1" ht="105">
      <c r="A58" s="59"/>
      <c r="B58" s="31" t="s">
        <v>40</v>
      </c>
      <c r="C58" s="33">
        <f aca="true" t="shared" si="6" ref="C58:C142">D58+G58</f>
        <v>24448</v>
      </c>
      <c r="D58" s="33">
        <v>24448</v>
      </c>
      <c r="E58" s="33">
        <v>24448</v>
      </c>
      <c r="F58" s="33">
        <v>0</v>
      </c>
      <c r="G58" s="33">
        <v>0</v>
      </c>
      <c r="H58" s="33">
        <v>0</v>
      </c>
      <c r="I58" s="33">
        <v>0</v>
      </c>
    </row>
    <row r="59" spans="1:9" s="7" customFormat="1" ht="30" customHeight="1">
      <c r="A59" s="44" t="s">
        <v>43</v>
      </c>
      <c r="B59" s="58" t="s">
        <v>44</v>
      </c>
      <c r="C59" s="46">
        <f t="shared" si="6"/>
        <v>13380527.55</v>
      </c>
      <c r="D59" s="46">
        <f aca="true" t="shared" si="7" ref="D59:I59">SUM(D60:D65)</f>
        <v>12037613</v>
      </c>
      <c r="E59" s="46">
        <f t="shared" si="7"/>
        <v>11848113</v>
      </c>
      <c r="F59" s="46">
        <f t="shared" si="7"/>
        <v>0</v>
      </c>
      <c r="G59" s="46">
        <f t="shared" si="7"/>
        <v>1342914.55</v>
      </c>
      <c r="H59" s="46">
        <f t="shared" si="7"/>
        <v>1162000</v>
      </c>
      <c r="I59" s="46">
        <f t="shared" si="7"/>
        <v>180914.55</v>
      </c>
    </row>
    <row r="60" spans="1:9" s="7" customFormat="1" ht="45">
      <c r="A60" s="101"/>
      <c r="B60" s="31" t="s">
        <v>45</v>
      </c>
      <c r="C60" s="33">
        <f t="shared" si="6"/>
        <v>185000</v>
      </c>
      <c r="D60" s="33">
        <v>185000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</row>
    <row r="61" spans="1:9" s="7" customFormat="1" ht="15">
      <c r="A61" s="101"/>
      <c r="B61" s="30" t="s">
        <v>21</v>
      </c>
      <c r="C61" s="33">
        <f t="shared" si="6"/>
        <v>1500</v>
      </c>
      <c r="D61" s="33">
        <v>1500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</row>
    <row r="62" spans="1:9" s="7" customFormat="1" ht="15">
      <c r="A62" s="101"/>
      <c r="B62" s="31" t="s">
        <v>31</v>
      </c>
      <c r="C62" s="33">
        <f t="shared" si="6"/>
        <v>3000</v>
      </c>
      <c r="D62" s="33">
        <v>3000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</row>
    <row r="63" spans="1:9" s="7" customFormat="1" ht="90">
      <c r="A63" s="101"/>
      <c r="B63" s="31" t="s">
        <v>33</v>
      </c>
      <c r="C63" s="33">
        <f t="shared" si="6"/>
        <v>11848113</v>
      </c>
      <c r="D63" s="33">
        <v>11848113</v>
      </c>
      <c r="E63" s="33">
        <v>11848113</v>
      </c>
      <c r="F63" s="33">
        <v>0</v>
      </c>
      <c r="G63" s="33">
        <v>0</v>
      </c>
      <c r="H63" s="33">
        <v>0</v>
      </c>
      <c r="I63" s="33">
        <v>0</v>
      </c>
    </row>
    <row r="64" spans="1:9" s="7" customFormat="1" ht="90">
      <c r="A64" s="101"/>
      <c r="B64" s="31" t="s">
        <v>46</v>
      </c>
      <c r="C64" s="33">
        <f t="shared" si="6"/>
        <v>1162000</v>
      </c>
      <c r="D64" s="33">
        <v>0</v>
      </c>
      <c r="E64" s="33">
        <v>0</v>
      </c>
      <c r="F64" s="33">
        <v>0</v>
      </c>
      <c r="G64" s="33">
        <v>1162000</v>
      </c>
      <c r="H64" s="33">
        <v>1162000</v>
      </c>
      <c r="I64" s="33">
        <v>0</v>
      </c>
    </row>
    <row r="65" spans="1:9" s="7" customFormat="1" ht="165">
      <c r="A65" s="101"/>
      <c r="B65" s="31" t="s">
        <v>23</v>
      </c>
      <c r="C65" s="33">
        <f t="shared" si="6"/>
        <v>180914.55</v>
      </c>
      <c r="D65" s="33">
        <v>0</v>
      </c>
      <c r="E65" s="33">
        <v>0</v>
      </c>
      <c r="F65" s="33">
        <v>0</v>
      </c>
      <c r="G65" s="33">
        <v>180914.55</v>
      </c>
      <c r="H65" s="33">
        <v>0</v>
      </c>
      <c r="I65" s="33">
        <v>180914.55</v>
      </c>
    </row>
    <row r="66" spans="1:9" s="7" customFormat="1" ht="30" customHeight="1">
      <c r="A66" s="61" t="s">
        <v>47</v>
      </c>
      <c r="B66" s="58" t="s">
        <v>48</v>
      </c>
      <c r="C66" s="46">
        <f t="shared" si="6"/>
        <v>313020</v>
      </c>
      <c r="D66" s="46">
        <f aca="true" t="shared" si="8" ref="D66:I66">D67</f>
        <v>313020</v>
      </c>
      <c r="E66" s="46">
        <f t="shared" si="8"/>
        <v>313020</v>
      </c>
      <c r="F66" s="46">
        <f t="shared" si="8"/>
        <v>0</v>
      </c>
      <c r="G66" s="46">
        <f t="shared" si="8"/>
        <v>0</v>
      </c>
      <c r="H66" s="46">
        <f t="shared" si="8"/>
        <v>0</v>
      </c>
      <c r="I66" s="46">
        <f t="shared" si="8"/>
        <v>0</v>
      </c>
    </row>
    <row r="67" spans="1:9" s="7" customFormat="1" ht="90">
      <c r="A67" s="60"/>
      <c r="B67" s="31" t="s">
        <v>49</v>
      </c>
      <c r="C67" s="33">
        <f t="shared" si="6"/>
        <v>313020</v>
      </c>
      <c r="D67" s="33">
        <v>313020</v>
      </c>
      <c r="E67" s="33">
        <v>313020</v>
      </c>
      <c r="F67" s="33">
        <v>0</v>
      </c>
      <c r="G67" s="33">
        <v>0</v>
      </c>
      <c r="H67" s="33">
        <v>0</v>
      </c>
      <c r="I67" s="33"/>
    </row>
    <row r="68" spans="1:9" s="7" customFormat="1" ht="85.5">
      <c r="A68" s="62" t="s">
        <v>50</v>
      </c>
      <c r="B68" s="58" t="s">
        <v>51</v>
      </c>
      <c r="C68" s="46">
        <f t="shared" si="6"/>
        <v>439277850</v>
      </c>
      <c r="D68" s="46">
        <f aca="true" t="shared" si="9" ref="D68:I68">SUM(D69:D88)</f>
        <v>439277850</v>
      </c>
      <c r="E68" s="46">
        <f t="shared" si="9"/>
        <v>0</v>
      </c>
      <c r="F68" s="46">
        <f t="shared" si="9"/>
        <v>0</v>
      </c>
      <c r="G68" s="46">
        <f t="shared" si="9"/>
        <v>0</v>
      </c>
      <c r="H68" s="46">
        <f t="shared" si="9"/>
        <v>0</v>
      </c>
      <c r="I68" s="46">
        <f t="shared" si="9"/>
        <v>0</v>
      </c>
    </row>
    <row r="69" spans="1:9" s="7" customFormat="1" ht="60">
      <c r="A69" s="102"/>
      <c r="B69" s="31" t="s">
        <v>52</v>
      </c>
      <c r="C69" s="33">
        <f t="shared" si="6"/>
        <v>350000</v>
      </c>
      <c r="D69" s="33">
        <v>350000</v>
      </c>
      <c r="E69" s="33">
        <v>0</v>
      </c>
      <c r="F69" s="33">
        <v>0</v>
      </c>
      <c r="G69" s="33">
        <v>0</v>
      </c>
      <c r="H69" s="33">
        <v>0</v>
      </c>
      <c r="I69" s="33">
        <v>0</v>
      </c>
    </row>
    <row r="70" spans="1:9" s="7" customFormat="1" ht="30">
      <c r="A70" s="102"/>
      <c r="B70" s="31" t="s">
        <v>53</v>
      </c>
      <c r="C70" s="33">
        <f t="shared" si="6"/>
        <v>216000000</v>
      </c>
      <c r="D70" s="33">
        <v>216000000</v>
      </c>
      <c r="E70" s="33">
        <v>0</v>
      </c>
      <c r="F70" s="33">
        <v>0</v>
      </c>
      <c r="G70" s="33">
        <v>0</v>
      </c>
      <c r="H70" s="33">
        <v>0</v>
      </c>
      <c r="I70" s="33">
        <v>0</v>
      </c>
    </row>
    <row r="71" spans="1:9" s="7" customFormat="1" ht="15">
      <c r="A71" s="102"/>
      <c r="B71" s="30" t="s">
        <v>54</v>
      </c>
      <c r="C71" s="33">
        <f t="shared" si="6"/>
        <v>266000</v>
      </c>
      <c r="D71" s="33">
        <v>266000</v>
      </c>
      <c r="E71" s="33"/>
      <c r="F71" s="33"/>
      <c r="G71" s="33"/>
      <c r="H71" s="33"/>
      <c r="I71" s="33"/>
    </row>
    <row r="72" spans="1:9" s="7" customFormat="1" ht="15">
      <c r="A72" s="102"/>
      <c r="B72" s="30" t="s">
        <v>55</v>
      </c>
      <c r="C72" s="33">
        <f t="shared" si="6"/>
        <v>11300</v>
      </c>
      <c r="D72" s="33">
        <v>11300</v>
      </c>
      <c r="E72" s="33">
        <v>0</v>
      </c>
      <c r="F72" s="33">
        <v>0</v>
      </c>
      <c r="G72" s="33">
        <v>0</v>
      </c>
      <c r="H72" s="33">
        <v>0</v>
      </c>
      <c r="I72" s="33">
        <v>0</v>
      </c>
    </row>
    <row r="73" spans="1:9" s="7" customFormat="1" ht="30">
      <c r="A73" s="102"/>
      <c r="B73" s="31" t="s">
        <v>56</v>
      </c>
      <c r="C73" s="33">
        <f t="shared" si="6"/>
        <v>4400000</v>
      </c>
      <c r="D73" s="33">
        <v>4400000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</row>
    <row r="74" spans="1:9" s="7" customFormat="1" ht="30">
      <c r="A74" s="102"/>
      <c r="B74" s="31" t="s">
        <v>57</v>
      </c>
      <c r="C74" s="33">
        <f t="shared" si="6"/>
        <v>600000</v>
      </c>
      <c r="D74" s="33">
        <v>600000</v>
      </c>
      <c r="E74" s="33">
        <v>0</v>
      </c>
      <c r="F74" s="33">
        <v>0</v>
      </c>
      <c r="G74" s="33">
        <v>0</v>
      </c>
      <c r="H74" s="33">
        <v>0</v>
      </c>
      <c r="I74" s="33">
        <v>0</v>
      </c>
    </row>
    <row r="75" spans="1:9" s="7" customFormat="1" ht="30">
      <c r="A75" s="102"/>
      <c r="B75" s="31" t="s">
        <v>58</v>
      </c>
      <c r="C75" s="33">
        <f t="shared" si="6"/>
        <v>5800000</v>
      </c>
      <c r="D75" s="33">
        <v>5800000</v>
      </c>
      <c r="E75" s="33">
        <v>0</v>
      </c>
      <c r="F75" s="33">
        <v>0</v>
      </c>
      <c r="G75" s="33">
        <v>0</v>
      </c>
      <c r="H75" s="33">
        <v>0</v>
      </c>
      <c r="I75" s="33">
        <v>0</v>
      </c>
    </row>
    <row r="76" spans="1:9" s="7" customFormat="1" ht="30">
      <c r="A76" s="102"/>
      <c r="B76" s="50" t="s">
        <v>59</v>
      </c>
      <c r="C76" s="51">
        <f t="shared" si="6"/>
        <v>170718710</v>
      </c>
      <c r="D76" s="51">
        <v>170718710</v>
      </c>
      <c r="E76" s="51">
        <v>0</v>
      </c>
      <c r="F76" s="51">
        <v>0</v>
      </c>
      <c r="G76" s="51">
        <v>0</v>
      </c>
      <c r="H76" s="51">
        <v>0</v>
      </c>
      <c r="I76" s="51">
        <v>0</v>
      </c>
    </row>
    <row r="77" spans="1:9" s="7" customFormat="1" ht="30">
      <c r="A77" s="102"/>
      <c r="B77" s="31" t="s">
        <v>60</v>
      </c>
      <c r="C77" s="33">
        <f t="shared" si="6"/>
        <v>25000000</v>
      </c>
      <c r="D77" s="33">
        <v>25000000</v>
      </c>
      <c r="E77" s="33">
        <v>0</v>
      </c>
      <c r="F77" s="33">
        <v>0</v>
      </c>
      <c r="G77" s="33">
        <v>0</v>
      </c>
      <c r="H77" s="33">
        <v>0</v>
      </c>
      <c r="I77" s="33">
        <v>0</v>
      </c>
    </row>
    <row r="78" spans="1:9" s="7" customFormat="1" ht="30">
      <c r="A78" s="102"/>
      <c r="B78" s="31" t="s">
        <v>61</v>
      </c>
      <c r="C78" s="33">
        <f t="shared" si="6"/>
        <v>100000</v>
      </c>
      <c r="D78" s="33">
        <v>100000</v>
      </c>
      <c r="E78" s="33">
        <v>0</v>
      </c>
      <c r="F78" s="33">
        <v>0</v>
      </c>
      <c r="G78" s="33">
        <v>0</v>
      </c>
      <c r="H78" s="33">
        <v>0</v>
      </c>
      <c r="I78" s="33">
        <v>0</v>
      </c>
    </row>
    <row r="79" spans="1:9" s="7" customFormat="1" ht="15">
      <c r="A79" s="102"/>
      <c r="B79" s="63" t="s">
        <v>62</v>
      </c>
      <c r="C79" s="40">
        <f t="shared" si="6"/>
        <v>1700000</v>
      </c>
      <c r="D79" s="40">
        <v>1700000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</row>
    <row r="80" spans="1:9" s="7" customFormat="1" ht="15">
      <c r="A80" s="102"/>
      <c r="B80" s="30" t="s">
        <v>63</v>
      </c>
      <c r="C80" s="33">
        <f t="shared" si="6"/>
        <v>1020000</v>
      </c>
      <c r="D80" s="33">
        <v>1020000</v>
      </c>
      <c r="E80" s="33">
        <v>0</v>
      </c>
      <c r="F80" s="33">
        <v>0</v>
      </c>
      <c r="G80" s="33">
        <v>0</v>
      </c>
      <c r="H80" s="33">
        <v>0</v>
      </c>
      <c r="I80" s="33">
        <v>0</v>
      </c>
    </row>
    <row r="81" spans="1:9" s="7" customFormat="1" ht="15">
      <c r="A81" s="102"/>
      <c r="B81" s="30" t="s">
        <v>64</v>
      </c>
      <c r="C81" s="33">
        <f t="shared" si="6"/>
        <v>2400000</v>
      </c>
      <c r="D81" s="33">
        <v>2400000</v>
      </c>
      <c r="E81" s="33">
        <v>0</v>
      </c>
      <c r="F81" s="33">
        <v>0</v>
      </c>
      <c r="G81" s="33">
        <v>0</v>
      </c>
      <c r="H81" s="33">
        <v>0</v>
      </c>
      <c r="I81" s="33">
        <v>0</v>
      </c>
    </row>
    <row r="82" spans="1:9" s="7" customFormat="1" ht="30">
      <c r="A82" s="102"/>
      <c r="B82" s="50" t="s">
        <v>65</v>
      </c>
      <c r="C82" s="51">
        <f t="shared" si="6"/>
        <v>300000</v>
      </c>
      <c r="D82" s="51">
        <v>300000</v>
      </c>
      <c r="E82" s="51">
        <v>0</v>
      </c>
      <c r="F82" s="51">
        <v>0</v>
      </c>
      <c r="G82" s="51">
        <v>0</v>
      </c>
      <c r="H82" s="51">
        <v>0</v>
      </c>
      <c r="I82" s="51">
        <v>0</v>
      </c>
    </row>
    <row r="83" spans="1:9" s="7" customFormat="1" ht="30">
      <c r="A83" s="102"/>
      <c r="B83" s="31" t="s">
        <v>66</v>
      </c>
      <c r="C83" s="33">
        <f t="shared" si="6"/>
        <v>2650000</v>
      </c>
      <c r="D83" s="33">
        <v>2650000</v>
      </c>
      <c r="E83" s="33">
        <v>0</v>
      </c>
      <c r="F83" s="33">
        <v>0</v>
      </c>
      <c r="G83" s="33">
        <v>0</v>
      </c>
      <c r="H83" s="33">
        <v>0</v>
      </c>
      <c r="I83" s="33">
        <v>0</v>
      </c>
    </row>
    <row r="84" spans="1:9" s="7" customFormat="1" ht="60">
      <c r="A84" s="102"/>
      <c r="B84" s="43" t="s">
        <v>19</v>
      </c>
      <c r="C84" s="33">
        <f t="shared" si="6"/>
        <v>5016000</v>
      </c>
      <c r="D84" s="40">
        <v>5016000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</row>
    <row r="85" spans="1:9" s="7" customFormat="1" ht="30">
      <c r="A85" s="102"/>
      <c r="B85" s="31" t="s">
        <v>67</v>
      </c>
      <c r="C85" s="33">
        <f t="shared" si="6"/>
        <v>43000</v>
      </c>
      <c r="D85" s="33">
        <v>43000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</row>
    <row r="86" spans="1:9" s="7" customFormat="1" ht="15">
      <c r="A86" s="102"/>
      <c r="B86" s="30" t="s">
        <v>68</v>
      </c>
      <c r="C86" s="33">
        <f t="shared" si="6"/>
        <v>2600000</v>
      </c>
      <c r="D86" s="33">
        <v>2600000</v>
      </c>
      <c r="E86" s="33">
        <v>0</v>
      </c>
      <c r="F86" s="33">
        <v>0</v>
      </c>
      <c r="G86" s="33">
        <v>0</v>
      </c>
      <c r="H86" s="33">
        <v>0</v>
      </c>
      <c r="I86" s="33">
        <v>0</v>
      </c>
    </row>
    <row r="87" spans="1:9" s="7" customFormat="1" ht="45">
      <c r="A87" s="102"/>
      <c r="B87" s="43" t="s">
        <v>69</v>
      </c>
      <c r="C87" s="40">
        <f t="shared" si="6"/>
        <v>300840</v>
      </c>
      <c r="D87" s="40">
        <v>300840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</row>
    <row r="88" spans="1:9" s="7" customFormat="1" ht="15">
      <c r="A88" s="102"/>
      <c r="B88" s="63" t="s">
        <v>31</v>
      </c>
      <c r="C88" s="40">
        <f t="shared" si="6"/>
        <v>2000</v>
      </c>
      <c r="D88" s="40">
        <v>2000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</row>
    <row r="89" spans="1:9" s="7" customFormat="1" ht="30" customHeight="1">
      <c r="A89" s="44" t="s">
        <v>70</v>
      </c>
      <c r="B89" s="53" t="s">
        <v>71</v>
      </c>
      <c r="C89" s="54">
        <f t="shared" si="6"/>
        <v>178654738</v>
      </c>
      <c r="D89" s="54">
        <f aca="true" t="shared" si="10" ref="D89:I89">SUM(D90:D91)</f>
        <v>178654738</v>
      </c>
      <c r="E89" s="54">
        <f t="shared" si="10"/>
        <v>0</v>
      </c>
      <c r="F89" s="54">
        <f t="shared" si="10"/>
        <v>0</v>
      </c>
      <c r="G89" s="54">
        <f t="shared" si="10"/>
        <v>0</v>
      </c>
      <c r="H89" s="54">
        <f t="shared" si="10"/>
        <v>0</v>
      </c>
      <c r="I89" s="54">
        <f t="shared" si="10"/>
        <v>0</v>
      </c>
    </row>
    <row r="90" spans="1:9" s="7" customFormat="1" ht="30">
      <c r="A90" s="103"/>
      <c r="B90" s="31" t="s">
        <v>72</v>
      </c>
      <c r="C90" s="33">
        <f t="shared" si="6"/>
        <v>178614738</v>
      </c>
      <c r="D90" s="33">
        <v>178614738</v>
      </c>
      <c r="E90" s="33">
        <v>0</v>
      </c>
      <c r="F90" s="33">
        <v>0</v>
      </c>
      <c r="G90" s="33">
        <v>0</v>
      </c>
      <c r="H90" s="33">
        <v>0</v>
      </c>
      <c r="I90" s="33">
        <v>0</v>
      </c>
    </row>
    <row r="91" spans="1:9" s="7" customFormat="1" ht="15">
      <c r="A91" s="103"/>
      <c r="B91" s="63" t="s">
        <v>31</v>
      </c>
      <c r="C91" s="33">
        <f t="shared" si="6"/>
        <v>40000</v>
      </c>
      <c r="D91" s="33">
        <v>40000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</row>
    <row r="92" spans="1:9" s="12" customFormat="1" ht="30" customHeight="1">
      <c r="A92" s="64" t="s">
        <v>73</v>
      </c>
      <c r="B92" s="65" t="s">
        <v>74</v>
      </c>
      <c r="C92" s="66">
        <f t="shared" si="6"/>
        <v>13997549.54</v>
      </c>
      <c r="D92" s="66">
        <f aca="true" t="shared" si="11" ref="D92:I92">SUM(D93:D103)</f>
        <v>11837414.54</v>
      </c>
      <c r="E92" s="66">
        <f t="shared" si="11"/>
        <v>19809.1</v>
      </c>
      <c r="F92" s="66">
        <f t="shared" si="11"/>
        <v>904807.44</v>
      </c>
      <c r="G92" s="66">
        <f t="shared" si="11"/>
        <v>2160135</v>
      </c>
      <c r="H92" s="66">
        <f t="shared" si="11"/>
        <v>0</v>
      </c>
      <c r="I92" s="66">
        <f t="shared" si="11"/>
        <v>2160135</v>
      </c>
    </row>
    <row r="93" spans="1:9" s="7" customFormat="1" ht="30">
      <c r="A93" s="98"/>
      <c r="B93" s="67" t="s">
        <v>75</v>
      </c>
      <c r="C93" s="56">
        <f t="shared" si="6"/>
        <v>964197</v>
      </c>
      <c r="D93" s="56">
        <v>964197</v>
      </c>
      <c r="E93" s="56">
        <v>0</v>
      </c>
      <c r="F93" s="56">
        <v>0</v>
      </c>
      <c r="G93" s="56">
        <v>0</v>
      </c>
      <c r="H93" s="56">
        <v>0</v>
      </c>
      <c r="I93" s="56">
        <v>0</v>
      </c>
    </row>
    <row r="94" spans="1:9" s="7" customFormat="1" ht="60">
      <c r="A94" s="98"/>
      <c r="B94" s="68" t="s">
        <v>76</v>
      </c>
      <c r="C94" s="69">
        <f t="shared" si="6"/>
        <v>4426509</v>
      </c>
      <c r="D94" s="69">
        <v>4426509</v>
      </c>
      <c r="E94" s="70">
        <v>0</v>
      </c>
      <c r="F94" s="70">
        <v>0</v>
      </c>
      <c r="G94" s="70">
        <v>0</v>
      </c>
      <c r="H94" s="70">
        <v>0</v>
      </c>
      <c r="I94" s="70">
        <v>0</v>
      </c>
    </row>
    <row r="95" spans="1:9" s="7" customFormat="1" ht="15">
      <c r="A95" s="98"/>
      <c r="B95" s="71" t="s">
        <v>77</v>
      </c>
      <c r="C95" s="49">
        <f t="shared" si="6"/>
        <v>3721512</v>
      </c>
      <c r="D95" s="49">
        <v>3721512</v>
      </c>
      <c r="E95" s="49">
        <v>0</v>
      </c>
      <c r="F95" s="49">
        <v>0</v>
      </c>
      <c r="G95" s="49">
        <v>0</v>
      </c>
      <c r="H95" s="49">
        <v>0</v>
      </c>
      <c r="I95" s="49">
        <v>0</v>
      </c>
    </row>
    <row r="96" spans="1:9" s="7" customFormat="1" ht="105">
      <c r="A96" s="98"/>
      <c r="B96" s="32" t="s">
        <v>20</v>
      </c>
      <c r="C96" s="49">
        <f t="shared" si="6"/>
        <v>140000</v>
      </c>
      <c r="D96" s="49">
        <v>140000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</row>
    <row r="97" spans="1:9" s="7" customFormat="1" ht="15">
      <c r="A97" s="98"/>
      <c r="B97" s="72" t="s">
        <v>21</v>
      </c>
      <c r="C97" s="33">
        <f t="shared" si="6"/>
        <v>1658310</v>
      </c>
      <c r="D97" s="33">
        <f>1548310+110000</f>
        <v>1658310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</row>
    <row r="98" spans="1:9" s="7" customFormat="1" ht="15">
      <c r="A98" s="98"/>
      <c r="B98" s="72" t="s">
        <v>30</v>
      </c>
      <c r="C98" s="33">
        <f t="shared" si="6"/>
        <v>1000</v>
      </c>
      <c r="D98" s="33">
        <v>1000</v>
      </c>
      <c r="E98" s="33">
        <v>0</v>
      </c>
      <c r="F98" s="33">
        <v>0</v>
      </c>
      <c r="G98" s="33">
        <v>0</v>
      </c>
      <c r="H98" s="33">
        <v>0</v>
      </c>
      <c r="I98" s="33">
        <v>0</v>
      </c>
    </row>
    <row r="99" spans="1:9" s="7" customFormat="1" ht="15">
      <c r="A99" s="98"/>
      <c r="B99" s="73" t="s">
        <v>31</v>
      </c>
      <c r="C99" s="49">
        <f t="shared" si="6"/>
        <v>1270</v>
      </c>
      <c r="D99" s="49">
        <v>1270</v>
      </c>
      <c r="E99" s="49">
        <v>0</v>
      </c>
      <c r="F99" s="49">
        <v>0</v>
      </c>
      <c r="G99" s="49">
        <v>0</v>
      </c>
      <c r="H99" s="49">
        <v>0</v>
      </c>
      <c r="I99" s="49">
        <v>0</v>
      </c>
    </row>
    <row r="100" spans="1:9" s="7" customFormat="1" ht="90">
      <c r="A100" s="98"/>
      <c r="B100" s="39" t="s">
        <v>22</v>
      </c>
      <c r="C100" s="33">
        <f t="shared" si="6"/>
        <v>2550</v>
      </c>
      <c r="D100" s="33">
        <v>2550</v>
      </c>
      <c r="E100" s="33">
        <v>2550</v>
      </c>
      <c r="F100" s="33">
        <v>0</v>
      </c>
      <c r="G100" s="33">
        <v>0</v>
      </c>
      <c r="H100" s="33">
        <v>0</v>
      </c>
      <c r="I100" s="33">
        <v>0</v>
      </c>
    </row>
    <row r="101" spans="1:9" s="7" customFormat="1" ht="195">
      <c r="A101" s="98"/>
      <c r="B101" s="74" t="s">
        <v>78</v>
      </c>
      <c r="C101" s="33">
        <f t="shared" si="6"/>
        <v>402103.33</v>
      </c>
      <c r="D101" s="33">
        <f>272744.52+120358.81</f>
        <v>393103.33</v>
      </c>
      <c r="E101" s="33">
        <v>0</v>
      </c>
      <c r="F101" s="33">
        <f>272744.52+120358.81</f>
        <v>393103.33</v>
      </c>
      <c r="G101" s="33">
        <v>9000</v>
      </c>
      <c r="H101" s="33">
        <v>0</v>
      </c>
      <c r="I101" s="33">
        <v>9000</v>
      </c>
    </row>
    <row r="102" spans="1:9" s="7" customFormat="1" ht="165">
      <c r="A102" s="98"/>
      <c r="B102" s="32" t="s">
        <v>23</v>
      </c>
      <c r="C102" s="40">
        <f t="shared" si="6"/>
        <v>2662839.11</v>
      </c>
      <c r="D102" s="40">
        <v>511704.11</v>
      </c>
      <c r="E102" s="40">
        <v>0</v>
      </c>
      <c r="F102" s="40">
        <v>511704.11</v>
      </c>
      <c r="G102" s="40">
        <v>2151135</v>
      </c>
      <c r="H102" s="40">
        <v>0</v>
      </c>
      <c r="I102" s="40">
        <v>2151135</v>
      </c>
    </row>
    <row r="103" spans="1:9" s="7" customFormat="1" ht="240">
      <c r="A103" s="24"/>
      <c r="B103" s="32" t="s">
        <v>79</v>
      </c>
      <c r="C103" s="40">
        <f t="shared" si="6"/>
        <v>17259.1</v>
      </c>
      <c r="D103" s="40">
        <v>17259.1</v>
      </c>
      <c r="E103" s="40">
        <v>17259.1</v>
      </c>
      <c r="F103" s="40">
        <v>0</v>
      </c>
      <c r="G103" s="40">
        <v>0</v>
      </c>
      <c r="H103" s="40">
        <v>0</v>
      </c>
      <c r="I103" s="40">
        <v>0</v>
      </c>
    </row>
    <row r="104" spans="1:9" s="7" customFormat="1" ht="30" customHeight="1">
      <c r="A104" s="34" t="s">
        <v>80</v>
      </c>
      <c r="B104" s="75" t="s">
        <v>81</v>
      </c>
      <c r="C104" s="76">
        <f t="shared" si="6"/>
        <v>4142600</v>
      </c>
      <c r="D104" s="76">
        <f aca="true" t="shared" si="12" ref="D104:I104">SUM(D105:D106)</f>
        <v>4142600</v>
      </c>
      <c r="E104" s="76">
        <f t="shared" si="12"/>
        <v>3962600</v>
      </c>
      <c r="F104" s="76">
        <f t="shared" si="12"/>
        <v>0</v>
      </c>
      <c r="G104" s="76">
        <f t="shared" si="12"/>
        <v>0</v>
      </c>
      <c r="H104" s="76">
        <f t="shared" si="12"/>
        <v>0</v>
      </c>
      <c r="I104" s="76">
        <f t="shared" si="12"/>
        <v>0</v>
      </c>
    </row>
    <row r="105" spans="1:9" s="7" customFormat="1" ht="15">
      <c r="A105" s="103"/>
      <c r="B105" s="72" t="s">
        <v>37</v>
      </c>
      <c r="C105" s="33">
        <f t="shared" si="6"/>
        <v>180000</v>
      </c>
      <c r="D105" s="33">
        <v>180000</v>
      </c>
      <c r="E105" s="33">
        <v>0</v>
      </c>
      <c r="F105" s="33">
        <v>0</v>
      </c>
      <c r="G105" s="33">
        <v>0</v>
      </c>
      <c r="H105" s="33">
        <v>0</v>
      </c>
      <c r="I105" s="33">
        <v>0</v>
      </c>
    </row>
    <row r="106" spans="1:9" s="7" customFormat="1" ht="90">
      <c r="A106" s="103"/>
      <c r="B106" s="39" t="s">
        <v>49</v>
      </c>
      <c r="C106" s="33">
        <f t="shared" si="6"/>
        <v>3962600</v>
      </c>
      <c r="D106" s="33">
        <v>3962600</v>
      </c>
      <c r="E106" s="33">
        <v>3962600</v>
      </c>
      <c r="F106" s="33"/>
      <c r="G106" s="33"/>
      <c r="H106" s="33"/>
      <c r="I106" s="33"/>
    </row>
    <row r="107" spans="1:9" s="7" customFormat="1" ht="30" customHeight="1">
      <c r="A107" s="44" t="s">
        <v>82</v>
      </c>
      <c r="B107" s="45" t="s">
        <v>83</v>
      </c>
      <c r="C107" s="46">
        <f t="shared" si="6"/>
        <v>11706834.7</v>
      </c>
      <c r="D107" s="46">
        <f aca="true" t="shared" si="13" ref="D107:I107">SUM(D108:D117)</f>
        <v>11706834.7</v>
      </c>
      <c r="E107" s="46">
        <f t="shared" si="13"/>
        <v>9237650</v>
      </c>
      <c r="F107" s="46">
        <f t="shared" si="13"/>
        <v>1155034.7</v>
      </c>
      <c r="G107" s="46">
        <f t="shared" si="13"/>
        <v>0</v>
      </c>
      <c r="H107" s="46">
        <f t="shared" si="13"/>
        <v>0</v>
      </c>
      <c r="I107" s="46">
        <f t="shared" si="13"/>
        <v>0</v>
      </c>
    </row>
    <row r="108" spans="1:9" s="7" customFormat="1" ht="15">
      <c r="A108" s="101"/>
      <c r="B108" s="32" t="s">
        <v>37</v>
      </c>
      <c r="C108" s="40">
        <f t="shared" si="6"/>
        <v>1110000</v>
      </c>
      <c r="D108" s="40">
        <v>1110000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</row>
    <row r="109" spans="1:9" s="7" customFormat="1" ht="15">
      <c r="A109" s="101"/>
      <c r="B109" s="77" t="s">
        <v>30</v>
      </c>
      <c r="C109" s="51">
        <f t="shared" si="6"/>
        <v>91000</v>
      </c>
      <c r="D109" s="51">
        <v>91000</v>
      </c>
      <c r="E109" s="51">
        <v>0</v>
      </c>
      <c r="F109" s="51">
        <v>0</v>
      </c>
      <c r="G109" s="51">
        <v>0</v>
      </c>
      <c r="H109" s="51">
        <v>0</v>
      </c>
      <c r="I109" s="51">
        <v>0</v>
      </c>
    </row>
    <row r="110" spans="1:9" s="7" customFormat="1" ht="15">
      <c r="A110" s="101"/>
      <c r="B110" s="30" t="s">
        <v>21</v>
      </c>
      <c r="C110" s="33">
        <f t="shared" si="6"/>
        <v>109000</v>
      </c>
      <c r="D110" s="33">
        <v>109000</v>
      </c>
      <c r="E110" s="33">
        <v>0</v>
      </c>
      <c r="F110" s="33">
        <v>0</v>
      </c>
      <c r="G110" s="33">
        <v>0</v>
      </c>
      <c r="H110" s="33">
        <v>0</v>
      </c>
      <c r="I110" s="33">
        <v>0</v>
      </c>
    </row>
    <row r="111" spans="1:9" s="7" customFormat="1" ht="15">
      <c r="A111" s="101"/>
      <c r="B111" s="73" t="s">
        <v>31</v>
      </c>
      <c r="C111" s="33">
        <f t="shared" si="6"/>
        <v>2500</v>
      </c>
      <c r="D111" s="33">
        <v>2500</v>
      </c>
      <c r="E111" s="33">
        <v>0</v>
      </c>
      <c r="F111" s="33">
        <v>0</v>
      </c>
      <c r="G111" s="33">
        <v>0</v>
      </c>
      <c r="H111" s="33">
        <v>0</v>
      </c>
      <c r="I111" s="33">
        <v>0</v>
      </c>
    </row>
    <row r="112" spans="1:9" s="7" customFormat="1" ht="75">
      <c r="A112" s="101"/>
      <c r="B112" s="31" t="s">
        <v>32</v>
      </c>
      <c r="C112" s="33">
        <f t="shared" si="6"/>
        <v>1650</v>
      </c>
      <c r="D112" s="33">
        <v>1650</v>
      </c>
      <c r="E112" s="33">
        <v>0</v>
      </c>
      <c r="F112" s="33">
        <v>0</v>
      </c>
      <c r="G112" s="33">
        <v>0</v>
      </c>
      <c r="H112" s="33">
        <v>0</v>
      </c>
      <c r="I112" s="33">
        <v>0</v>
      </c>
    </row>
    <row r="113" spans="1:9" s="7" customFormat="1" ht="75">
      <c r="A113" s="101"/>
      <c r="B113" s="39" t="s">
        <v>84</v>
      </c>
      <c r="C113" s="33">
        <f t="shared" si="6"/>
        <v>6273400</v>
      </c>
      <c r="D113" s="33">
        <v>6273400</v>
      </c>
      <c r="E113" s="33">
        <v>6273400</v>
      </c>
      <c r="F113" s="33">
        <v>0</v>
      </c>
      <c r="G113" s="33">
        <v>0</v>
      </c>
      <c r="H113" s="33">
        <v>0</v>
      </c>
      <c r="I113" s="33">
        <v>0</v>
      </c>
    </row>
    <row r="114" spans="1:9" s="7" customFormat="1" ht="60">
      <c r="A114" s="101"/>
      <c r="B114" s="31" t="s">
        <v>85</v>
      </c>
      <c r="C114" s="33">
        <f t="shared" si="6"/>
        <v>1830000</v>
      </c>
      <c r="D114" s="33">
        <v>1830000</v>
      </c>
      <c r="E114" s="33">
        <v>1830000</v>
      </c>
      <c r="F114" s="33">
        <v>0</v>
      </c>
      <c r="G114" s="33">
        <v>0</v>
      </c>
      <c r="H114" s="33">
        <v>0</v>
      </c>
      <c r="I114" s="33">
        <v>0</v>
      </c>
    </row>
    <row r="115" spans="1:9" s="7" customFormat="1" ht="105">
      <c r="A115" s="101"/>
      <c r="B115" s="31" t="s">
        <v>40</v>
      </c>
      <c r="C115" s="33">
        <f t="shared" si="6"/>
        <v>1134250</v>
      </c>
      <c r="D115" s="33">
        <v>1134250</v>
      </c>
      <c r="E115" s="33">
        <v>1134250</v>
      </c>
      <c r="F115" s="33">
        <v>0</v>
      </c>
      <c r="G115" s="33">
        <v>0</v>
      </c>
      <c r="H115" s="33">
        <v>0</v>
      </c>
      <c r="I115" s="33">
        <v>0</v>
      </c>
    </row>
    <row r="116" spans="1:9" s="7" customFormat="1" ht="180">
      <c r="A116" s="101"/>
      <c r="B116" s="39" t="s">
        <v>86</v>
      </c>
      <c r="C116" s="33">
        <f t="shared" si="6"/>
        <v>229906</v>
      </c>
      <c r="D116" s="33">
        <f>229906</f>
        <v>229906</v>
      </c>
      <c r="E116" s="33">
        <v>0</v>
      </c>
      <c r="F116" s="33">
        <f>229906</f>
        <v>229906</v>
      </c>
      <c r="G116" s="33">
        <v>0</v>
      </c>
      <c r="H116" s="33">
        <v>0</v>
      </c>
      <c r="I116" s="33">
        <v>0</v>
      </c>
    </row>
    <row r="117" spans="1:9" s="7" customFormat="1" ht="165">
      <c r="A117" s="101"/>
      <c r="B117" s="39" t="s">
        <v>87</v>
      </c>
      <c r="C117" s="33">
        <f t="shared" si="6"/>
        <v>925128.7</v>
      </c>
      <c r="D117" s="33">
        <f>394447.09+530681.61</f>
        <v>925128.7</v>
      </c>
      <c r="E117" s="33">
        <v>0</v>
      </c>
      <c r="F117" s="33">
        <f>394447.09+530681.61</f>
        <v>925128.7</v>
      </c>
      <c r="G117" s="33">
        <v>0</v>
      </c>
      <c r="H117" s="33">
        <v>0</v>
      </c>
      <c r="I117" s="33">
        <v>0</v>
      </c>
    </row>
    <row r="118" spans="1:9" s="7" customFormat="1" ht="30" customHeight="1">
      <c r="A118" s="52" t="s">
        <v>88</v>
      </c>
      <c r="B118" s="78" t="s">
        <v>89</v>
      </c>
      <c r="C118" s="54">
        <f t="shared" si="6"/>
        <v>855513.25</v>
      </c>
      <c r="D118" s="54">
        <f aca="true" t="shared" si="14" ref="D118:I118">SUM(D119:D122)</f>
        <v>855513.25</v>
      </c>
      <c r="E118" s="54">
        <f t="shared" si="14"/>
        <v>403000</v>
      </c>
      <c r="F118" s="54">
        <f t="shared" si="14"/>
        <v>0</v>
      </c>
      <c r="G118" s="54">
        <f t="shared" si="14"/>
        <v>0</v>
      </c>
      <c r="H118" s="54">
        <f t="shared" si="14"/>
        <v>0</v>
      </c>
      <c r="I118" s="54">
        <f t="shared" si="14"/>
        <v>0</v>
      </c>
    </row>
    <row r="119" spans="1:9" s="7" customFormat="1" ht="105">
      <c r="A119" s="104"/>
      <c r="B119" s="31" t="s">
        <v>90</v>
      </c>
      <c r="C119" s="33">
        <f t="shared" si="6"/>
        <v>83713.25</v>
      </c>
      <c r="D119" s="33">
        <v>83713.25</v>
      </c>
      <c r="E119" s="33">
        <v>0</v>
      </c>
      <c r="F119" s="33">
        <v>0</v>
      </c>
      <c r="G119" s="33">
        <v>0</v>
      </c>
      <c r="H119" s="33">
        <v>0</v>
      </c>
      <c r="I119" s="33">
        <v>0</v>
      </c>
    </row>
    <row r="120" spans="1:9" s="7" customFormat="1" ht="105">
      <c r="A120" s="104"/>
      <c r="B120" s="31" t="s">
        <v>91</v>
      </c>
      <c r="C120" s="33">
        <f t="shared" si="6"/>
        <v>368800</v>
      </c>
      <c r="D120" s="33">
        <f>433900-65100</f>
        <v>368800</v>
      </c>
      <c r="E120" s="33">
        <v>0</v>
      </c>
      <c r="F120" s="33">
        <v>0</v>
      </c>
      <c r="G120" s="33">
        <v>0</v>
      </c>
      <c r="H120" s="33">
        <v>0</v>
      </c>
      <c r="I120" s="33">
        <v>0</v>
      </c>
    </row>
    <row r="121" spans="1:9" s="7" customFormat="1" ht="90">
      <c r="A121" s="104"/>
      <c r="B121" s="31" t="s">
        <v>92</v>
      </c>
      <c r="C121" s="33">
        <f t="shared" si="6"/>
        <v>163000</v>
      </c>
      <c r="D121" s="33">
        <f>153000+7000+3000</f>
        <v>163000</v>
      </c>
      <c r="E121" s="33">
        <f>153000+7000+3000</f>
        <v>163000</v>
      </c>
      <c r="F121" s="33">
        <v>0</v>
      </c>
      <c r="G121" s="33">
        <v>0</v>
      </c>
      <c r="H121" s="33">
        <v>0</v>
      </c>
      <c r="I121" s="33">
        <v>0</v>
      </c>
    </row>
    <row r="122" spans="1:9" s="7" customFormat="1" ht="90">
      <c r="A122" s="104"/>
      <c r="B122" s="31" t="s">
        <v>33</v>
      </c>
      <c r="C122" s="33">
        <f t="shared" si="6"/>
        <v>240000</v>
      </c>
      <c r="D122" s="33">
        <v>240000</v>
      </c>
      <c r="E122" s="33">
        <v>240000</v>
      </c>
      <c r="F122" s="33">
        <v>0</v>
      </c>
      <c r="G122" s="33">
        <v>0</v>
      </c>
      <c r="H122" s="33">
        <v>0</v>
      </c>
      <c r="I122" s="33">
        <v>0</v>
      </c>
    </row>
    <row r="123" spans="1:9" s="7" customFormat="1" ht="30" customHeight="1">
      <c r="A123" s="44" t="s">
        <v>93</v>
      </c>
      <c r="B123" s="79" t="s">
        <v>94</v>
      </c>
      <c r="C123" s="46">
        <f t="shared" si="6"/>
        <v>1867808</v>
      </c>
      <c r="D123" s="46">
        <f aca="true" t="shared" si="15" ref="D123:I123">SUM(D124:D127)</f>
        <v>1867808</v>
      </c>
      <c r="E123" s="46">
        <f t="shared" si="15"/>
        <v>0</v>
      </c>
      <c r="F123" s="46">
        <f t="shared" si="15"/>
        <v>0</v>
      </c>
      <c r="G123" s="46">
        <f t="shared" si="15"/>
        <v>0</v>
      </c>
      <c r="H123" s="46">
        <f t="shared" si="15"/>
        <v>0</v>
      </c>
      <c r="I123" s="46">
        <f t="shared" si="15"/>
        <v>0</v>
      </c>
    </row>
    <row r="124" spans="1:9" s="7" customFormat="1" ht="105">
      <c r="A124" s="60"/>
      <c r="B124" s="31" t="s">
        <v>20</v>
      </c>
      <c r="C124" s="33">
        <f t="shared" si="6"/>
        <v>132520</v>
      </c>
      <c r="D124" s="33">
        <v>132520</v>
      </c>
      <c r="E124" s="33">
        <v>0</v>
      </c>
      <c r="F124" s="33">
        <v>0</v>
      </c>
      <c r="G124" s="33">
        <v>0</v>
      </c>
      <c r="H124" s="33">
        <v>0</v>
      </c>
      <c r="I124" s="33">
        <v>0</v>
      </c>
    </row>
    <row r="125" spans="1:9" s="7" customFormat="1" ht="15">
      <c r="A125" s="105"/>
      <c r="B125" s="30" t="s">
        <v>37</v>
      </c>
      <c r="C125" s="33">
        <f t="shared" si="6"/>
        <v>1728598</v>
      </c>
      <c r="D125" s="33">
        <v>1728598</v>
      </c>
      <c r="E125" s="33">
        <v>0</v>
      </c>
      <c r="F125" s="33">
        <v>0</v>
      </c>
      <c r="G125" s="33">
        <v>0</v>
      </c>
      <c r="H125" s="33">
        <v>0</v>
      </c>
      <c r="I125" s="33">
        <v>0</v>
      </c>
    </row>
    <row r="126" spans="1:9" s="7" customFormat="1" ht="15">
      <c r="A126" s="105"/>
      <c r="B126" s="30" t="s">
        <v>21</v>
      </c>
      <c r="C126" s="33">
        <f t="shared" si="6"/>
        <v>5500</v>
      </c>
      <c r="D126" s="33">
        <v>5500</v>
      </c>
      <c r="E126" s="33">
        <v>0</v>
      </c>
      <c r="F126" s="33">
        <v>0</v>
      </c>
      <c r="G126" s="33">
        <v>0</v>
      </c>
      <c r="H126" s="33">
        <v>0</v>
      </c>
      <c r="I126" s="33">
        <v>0</v>
      </c>
    </row>
    <row r="127" spans="1:9" s="7" customFormat="1" ht="15">
      <c r="A127" s="105"/>
      <c r="B127" s="30" t="s">
        <v>31</v>
      </c>
      <c r="C127" s="33">
        <f t="shared" si="6"/>
        <v>1190</v>
      </c>
      <c r="D127" s="33">
        <v>1190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</row>
    <row r="128" spans="1:9" s="23" customFormat="1" ht="30" customHeight="1">
      <c r="A128" s="80">
        <v>855</v>
      </c>
      <c r="B128" s="81" t="s">
        <v>95</v>
      </c>
      <c r="C128" s="46">
        <f t="shared" si="6"/>
        <v>92280221.45</v>
      </c>
      <c r="D128" s="46">
        <f aca="true" t="shared" si="16" ref="D128:I128">SUM(D129:D137)</f>
        <v>92280221.45</v>
      </c>
      <c r="E128" s="46">
        <f t="shared" si="16"/>
        <v>90535592.45</v>
      </c>
      <c r="F128" s="46">
        <f t="shared" si="16"/>
        <v>0</v>
      </c>
      <c r="G128" s="46">
        <f t="shared" si="16"/>
        <v>0</v>
      </c>
      <c r="H128" s="46">
        <f t="shared" si="16"/>
        <v>0</v>
      </c>
      <c r="I128" s="46">
        <f t="shared" si="16"/>
        <v>0</v>
      </c>
    </row>
    <row r="129" spans="1:9" s="12" customFormat="1" ht="15">
      <c r="A129" s="106"/>
      <c r="B129" s="25" t="s">
        <v>37</v>
      </c>
      <c r="C129" s="49">
        <f t="shared" si="6"/>
        <v>863384</v>
      </c>
      <c r="D129" s="49">
        <v>863384</v>
      </c>
      <c r="E129" s="49">
        <v>0</v>
      </c>
      <c r="F129" s="49">
        <v>0</v>
      </c>
      <c r="G129" s="49">
        <v>0</v>
      </c>
      <c r="H129" s="49">
        <v>0</v>
      </c>
      <c r="I129" s="49">
        <v>0</v>
      </c>
    </row>
    <row r="130" spans="1:9" s="12" customFormat="1" ht="45">
      <c r="A130" s="106"/>
      <c r="B130" s="25" t="s">
        <v>96</v>
      </c>
      <c r="C130" s="49">
        <f t="shared" si="6"/>
        <v>17000</v>
      </c>
      <c r="D130" s="49">
        <v>17000</v>
      </c>
      <c r="E130" s="49">
        <v>0</v>
      </c>
      <c r="F130" s="49">
        <v>0</v>
      </c>
      <c r="G130" s="49">
        <v>0</v>
      </c>
      <c r="H130" s="49">
        <v>0</v>
      </c>
      <c r="I130" s="49">
        <v>0</v>
      </c>
    </row>
    <row r="131" spans="1:9" s="12" customFormat="1" ht="15">
      <c r="A131" s="106"/>
      <c r="B131" s="25" t="s">
        <v>31</v>
      </c>
      <c r="C131" s="49">
        <f t="shared" si="6"/>
        <v>32200</v>
      </c>
      <c r="D131" s="49">
        <v>32200</v>
      </c>
      <c r="E131" s="49">
        <v>0</v>
      </c>
      <c r="F131" s="49">
        <v>0</v>
      </c>
      <c r="G131" s="49">
        <v>0</v>
      </c>
      <c r="H131" s="49">
        <v>0</v>
      </c>
      <c r="I131" s="49">
        <v>0</v>
      </c>
    </row>
    <row r="132" spans="1:9" s="12" customFormat="1" ht="15">
      <c r="A132" s="106"/>
      <c r="B132" s="25" t="s">
        <v>21</v>
      </c>
      <c r="C132" s="49">
        <f t="shared" si="6"/>
        <v>272085</v>
      </c>
      <c r="D132" s="49">
        <v>272085</v>
      </c>
      <c r="E132" s="49">
        <v>0</v>
      </c>
      <c r="F132" s="49">
        <v>0</v>
      </c>
      <c r="G132" s="49">
        <v>0</v>
      </c>
      <c r="H132" s="49">
        <v>0</v>
      </c>
      <c r="I132" s="49">
        <v>0</v>
      </c>
    </row>
    <row r="133" spans="1:9" s="12" customFormat="1" ht="75">
      <c r="A133" s="106"/>
      <c r="B133" s="25" t="s">
        <v>32</v>
      </c>
      <c r="C133" s="49">
        <f t="shared" si="6"/>
        <v>559960</v>
      </c>
      <c r="D133" s="49">
        <v>559960</v>
      </c>
      <c r="E133" s="49">
        <v>0</v>
      </c>
      <c r="F133" s="49">
        <v>0</v>
      </c>
      <c r="G133" s="49">
        <v>0</v>
      </c>
      <c r="H133" s="49">
        <v>0</v>
      </c>
      <c r="I133" s="49">
        <v>0</v>
      </c>
    </row>
    <row r="134" spans="1:9" s="12" customFormat="1" ht="105">
      <c r="A134" s="106"/>
      <c r="B134" s="25" t="s">
        <v>40</v>
      </c>
      <c r="C134" s="49">
        <f t="shared" si="6"/>
        <v>34749000</v>
      </c>
      <c r="D134" s="49">
        <v>34749000</v>
      </c>
      <c r="E134" s="49">
        <v>34749000</v>
      </c>
      <c r="F134" s="49">
        <v>0</v>
      </c>
      <c r="G134" s="49">
        <v>0</v>
      </c>
      <c r="H134" s="49">
        <v>0</v>
      </c>
      <c r="I134" s="49">
        <v>0</v>
      </c>
    </row>
    <row r="135" spans="1:9" s="12" customFormat="1" ht="150">
      <c r="A135" s="106"/>
      <c r="B135" s="25" t="s">
        <v>97</v>
      </c>
      <c r="C135" s="49">
        <f t="shared" si="6"/>
        <v>54691000</v>
      </c>
      <c r="D135" s="49">
        <v>54691000</v>
      </c>
      <c r="E135" s="49">
        <v>54691000</v>
      </c>
      <c r="F135" s="49">
        <v>0</v>
      </c>
      <c r="G135" s="49">
        <v>0</v>
      </c>
      <c r="H135" s="49">
        <v>0</v>
      </c>
      <c r="I135" s="49">
        <v>0</v>
      </c>
    </row>
    <row r="136" spans="1:9" s="12" customFormat="1" ht="135">
      <c r="A136" s="106"/>
      <c r="B136" s="25" t="s">
        <v>98</v>
      </c>
      <c r="C136" s="49">
        <f t="shared" si="6"/>
        <v>992100</v>
      </c>
      <c r="D136" s="49">
        <v>992100</v>
      </c>
      <c r="E136" s="49">
        <v>992100</v>
      </c>
      <c r="F136" s="49">
        <v>0</v>
      </c>
      <c r="G136" s="49">
        <v>0</v>
      </c>
      <c r="H136" s="49">
        <v>0</v>
      </c>
      <c r="I136" s="49">
        <v>0</v>
      </c>
    </row>
    <row r="137" spans="1:9" s="12" customFormat="1" ht="90">
      <c r="A137" s="106"/>
      <c r="B137" s="25" t="s">
        <v>92</v>
      </c>
      <c r="C137" s="49">
        <f t="shared" si="6"/>
        <v>103492.45</v>
      </c>
      <c r="D137" s="49">
        <v>103492.45</v>
      </c>
      <c r="E137" s="49">
        <v>103492.45</v>
      </c>
      <c r="F137" s="49">
        <v>0</v>
      </c>
      <c r="G137" s="49">
        <v>0</v>
      </c>
      <c r="H137" s="49">
        <v>0</v>
      </c>
      <c r="I137" s="49">
        <v>0</v>
      </c>
    </row>
    <row r="138" spans="1:9" s="7" customFormat="1" ht="30" customHeight="1">
      <c r="A138" s="80">
        <v>900</v>
      </c>
      <c r="B138" s="81" t="s">
        <v>99</v>
      </c>
      <c r="C138" s="46">
        <f t="shared" si="6"/>
        <v>46010000</v>
      </c>
      <c r="D138" s="46">
        <f aca="true" t="shared" si="17" ref="D138:I138">SUM(D139:D142)</f>
        <v>27210000</v>
      </c>
      <c r="E138" s="46">
        <f t="shared" si="17"/>
        <v>0</v>
      </c>
      <c r="F138" s="46">
        <f t="shared" si="17"/>
        <v>0</v>
      </c>
      <c r="G138" s="46">
        <f t="shared" si="17"/>
        <v>18800000</v>
      </c>
      <c r="H138" s="46">
        <f t="shared" si="17"/>
        <v>0</v>
      </c>
      <c r="I138" s="46">
        <f t="shared" si="17"/>
        <v>18800000</v>
      </c>
    </row>
    <row r="139" spans="1:9" s="7" customFormat="1" ht="60">
      <c r="A139" s="103"/>
      <c r="B139" s="31" t="s">
        <v>19</v>
      </c>
      <c r="C139" s="40">
        <f t="shared" si="6"/>
        <v>23000000</v>
      </c>
      <c r="D139" s="40">
        <v>23000000</v>
      </c>
      <c r="E139" s="40">
        <v>0</v>
      </c>
      <c r="F139" s="40">
        <v>0</v>
      </c>
      <c r="G139" s="40">
        <v>0</v>
      </c>
      <c r="H139" s="40">
        <v>0</v>
      </c>
      <c r="I139" s="40">
        <v>0</v>
      </c>
    </row>
    <row r="140" spans="1:9" s="7" customFormat="1" ht="15">
      <c r="A140" s="103"/>
      <c r="B140" s="63" t="s">
        <v>30</v>
      </c>
      <c r="C140" s="40">
        <f t="shared" si="6"/>
        <v>4200000</v>
      </c>
      <c r="D140" s="40">
        <v>4200000</v>
      </c>
      <c r="E140" s="40">
        <v>0</v>
      </c>
      <c r="F140" s="40">
        <v>0</v>
      </c>
      <c r="G140" s="40">
        <v>0</v>
      </c>
      <c r="H140" s="40">
        <v>0</v>
      </c>
      <c r="I140" s="40">
        <v>0</v>
      </c>
    </row>
    <row r="141" spans="1:9" s="7" customFormat="1" ht="45">
      <c r="A141" s="103"/>
      <c r="B141" s="43" t="s">
        <v>69</v>
      </c>
      <c r="C141" s="40">
        <f t="shared" si="6"/>
        <v>10000</v>
      </c>
      <c r="D141" s="40">
        <v>10000</v>
      </c>
      <c r="E141" s="40">
        <v>0</v>
      </c>
      <c r="F141" s="40">
        <v>0</v>
      </c>
      <c r="G141" s="40">
        <v>0</v>
      </c>
      <c r="H141" s="40">
        <v>0</v>
      </c>
      <c r="I141" s="40">
        <v>0</v>
      </c>
    </row>
    <row r="142" spans="1:9" s="12" customFormat="1" ht="165">
      <c r="A142" s="103"/>
      <c r="B142" s="25" t="s">
        <v>23</v>
      </c>
      <c r="C142" s="56">
        <f t="shared" si="6"/>
        <v>18800000</v>
      </c>
      <c r="D142" s="56">
        <v>0</v>
      </c>
      <c r="E142" s="56">
        <v>0</v>
      </c>
      <c r="F142" s="56">
        <v>0</v>
      </c>
      <c r="G142" s="56">
        <v>18800000</v>
      </c>
      <c r="H142" s="56">
        <v>0</v>
      </c>
      <c r="I142" s="56">
        <v>18800000</v>
      </c>
    </row>
    <row r="143" spans="1:9" s="7" customFormat="1" ht="28.5">
      <c r="A143" s="44" t="s">
        <v>100</v>
      </c>
      <c r="B143" s="82" t="s">
        <v>101</v>
      </c>
      <c r="C143" s="46">
        <f aca="true" t="shared" si="18" ref="C143:I143">SUM(C144:C144)</f>
        <v>80000</v>
      </c>
      <c r="D143" s="46">
        <f t="shared" si="18"/>
        <v>80000</v>
      </c>
      <c r="E143" s="46">
        <f t="shared" si="18"/>
        <v>80000</v>
      </c>
      <c r="F143" s="46">
        <f t="shared" si="18"/>
        <v>0</v>
      </c>
      <c r="G143" s="46">
        <f t="shared" si="18"/>
        <v>0</v>
      </c>
      <c r="H143" s="46">
        <f t="shared" si="18"/>
        <v>0</v>
      </c>
      <c r="I143" s="46">
        <f t="shared" si="18"/>
        <v>0</v>
      </c>
    </row>
    <row r="144" spans="1:9" s="7" customFormat="1" ht="90">
      <c r="A144" s="59"/>
      <c r="B144" s="32" t="s">
        <v>92</v>
      </c>
      <c r="C144" s="40">
        <f aca="true" t="shared" si="19" ref="C144:C149">D144+G144</f>
        <v>80000</v>
      </c>
      <c r="D144" s="40">
        <f>65000+5000+10000</f>
        <v>80000</v>
      </c>
      <c r="E144" s="40">
        <f>65000+5000+10000</f>
        <v>80000</v>
      </c>
      <c r="F144" s="40">
        <v>0</v>
      </c>
      <c r="G144" s="40">
        <v>0</v>
      </c>
      <c r="H144" s="40">
        <v>0</v>
      </c>
      <c r="I144" s="40">
        <v>0</v>
      </c>
    </row>
    <row r="145" spans="1:9" s="7" customFormat="1" ht="57">
      <c r="A145" s="62" t="s">
        <v>102</v>
      </c>
      <c r="B145" s="58" t="s">
        <v>103</v>
      </c>
      <c r="C145" s="46">
        <f t="shared" si="19"/>
        <v>2473500</v>
      </c>
      <c r="D145" s="46">
        <f aca="true" t="shared" si="20" ref="D145:I145">SUM(D146:D149)</f>
        <v>2473500</v>
      </c>
      <c r="E145" s="46">
        <f t="shared" si="20"/>
        <v>0</v>
      </c>
      <c r="F145" s="46">
        <f t="shared" si="20"/>
        <v>0</v>
      </c>
      <c r="G145" s="46">
        <f t="shared" si="20"/>
        <v>0</v>
      </c>
      <c r="H145" s="46">
        <f t="shared" si="20"/>
        <v>0</v>
      </c>
      <c r="I145" s="46">
        <f t="shared" si="20"/>
        <v>0</v>
      </c>
    </row>
    <row r="146" spans="1:9" s="7" customFormat="1" ht="15">
      <c r="A146" s="103"/>
      <c r="B146" s="83" t="s">
        <v>37</v>
      </c>
      <c r="C146" s="51">
        <f t="shared" si="19"/>
        <v>2305000</v>
      </c>
      <c r="D146" s="51">
        <v>2305000</v>
      </c>
      <c r="E146" s="51">
        <v>0</v>
      </c>
      <c r="F146" s="51">
        <v>0</v>
      </c>
      <c r="G146" s="51">
        <v>0</v>
      </c>
      <c r="H146" s="51">
        <v>0</v>
      </c>
      <c r="I146" s="51">
        <v>0</v>
      </c>
    </row>
    <row r="147" spans="1:9" s="7" customFormat="1" ht="105">
      <c r="A147" s="103"/>
      <c r="B147" s="39" t="s">
        <v>20</v>
      </c>
      <c r="C147" s="33">
        <f t="shared" si="19"/>
        <v>151000</v>
      </c>
      <c r="D147" s="33">
        <v>151000</v>
      </c>
      <c r="E147" s="33">
        <v>0</v>
      </c>
      <c r="F147" s="33">
        <v>0</v>
      </c>
      <c r="G147" s="33">
        <v>0</v>
      </c>
      <c r="H147" s="33">
        <v>0</v>
      </c>
      <c r="I147" s="33">
        <v>0</v>
      </c>
    </row>
    <row r="148" spans="1:9" s="7" customFormat="1" ht="15">
      <c r="A148" s="103"/>
      <c r="B148" s="72" t="s">
        <v>21</v>
      </c>
      <c r="C148" s="33">
        <f t="shared" si="19"/>
        <v>15000</v>
      </c>
      <c r="D148" s="33">
        <v>15000</v>
      </c>
      <c r="E148" s="33">
        <v>0</v>
      </c>
      <c r="F148" s="33">
        <v>0</v>
      </c>
      <c r="G148" s="33">
        <v>0</v>
      </c>
      <c r="H148" s="33">
        <v>0</v>
      </c>
      <c r="I148" s="33">
        <v>0</v>
      </c>
    </row>
    <row r="149" spans="1:9" s="7" customFormat="1" ht="15">
      <c r="A149" s="103"/>
      <c r="B149" s="73" t="s">
        <v>31</v>
      </c>
      <c r="C149" s="84">
        <f t="shared" si="19"/>
        <v>2500</v>
      </c>
      <c r="D149" s="84">
        <v>2500</v>
      </c>
      <c r="E149" s="84">
        <v>0</v>
      </c>
      <c r="F149" s="84">
        <v>0</v>
      </c>
      <c r="G149" s="84">
        <v>0</v>
      </c>
      <c r="H149" s="84">
        <v>0</v>
      </c>
      <c r="I149" s="84">
        <v>0</v>
      </c>
    </row>
    <row r="150" spans="1:9" s="86" customFormat="1" ht="30" customHeight="1">
      <c r="A150" s="107" t="s">
        <v>104</v>
      </c>
      <c r="B150" s="107"/>
      <c r="C150" s="85">
        <f aca="true" t="shared" si="21" ref="C150:I150">C145+C143+C138+C128+C107+C104+C92+C89+C68+C66+C59+C57+C48+C43+C31+C25+C123+C118</f>
        <v>928910055.65</v>
      </c>
      <c r="D150" s="85">
        <f t="shared" si="21"/>
        <v>812336955.1000001</v>
      </c>
      <c r="E150" s="85">
        <f t="shared" si="21"/>
        <v>122812196.00999999</v>
      </c>
      <c r="F150" s="85">
        <f t="shared" si="21"/>
        <v>2559171.7399999998</v>
      </c>
      <c r="G150" s="85">
        <f t="shared" si="21"/>
        <v>116573100.55</v>
      </c>
      <c r="H150" s="85">
        <f t="shared" si="21"/>
        <v>1162000</v>
      </c>
      <c r="I150" s="85">
        <f t="shared" si="21"/>
        <v>99741100.55</v>
      </c>
    </row>
  </sheetData>
  <sheetProtection selectLockedCells="1" selectUnlockedCells="1"/>
  <mergeCells count="37">
    <mergeCell ref="A136:A137"/>
    <mergeCell ref="A139:A142"/>
    <mergeCell ref="A146:A149"/>
    <mergeCell ref="A150:B150"/>
    <mergeCell ref="A105:A106"/>
    <mergeCell ref="A108:A112"/>
    <mergeCell ref="A113:A117"/>
    <mergeCell ref="A119:A122"/>
    <mergeCell ref="A125:A127"/>
    <mergeCell ref="A129:A135"/>
    <mergeCell ref="A60:A65"/>
    <mergeCell ref="A69:A81"/>
    <mergeCell ref="A82:A88"/>
    <mergeCell ref="A90:A91"/>
    <mergeCell ref="A93:A96"/>
    <mergeCell ref="A97:A102"/>
    <mergeCell ref="A27:A30"/>
    <mergeCell ref="A32:A34"/>
    <mergeCell ref="A35:A42"/>
    <mergeCell ref="A45:A47"/>
    <mergeCell ref="A49:A52"/>
    <mergeCell ref="A53:A56"/>
    <mergeCell ref="C14:I14"/>
    <mergeCell ref="D15:I15"/>
    <mergeCell ref="D16:D18"/>
    <mergeCell ref="E16:F16"/>
    <mergeCell ref="H16:I16"/>
    <mergeCell ref="E17:E23"/>
    <mergeCell ref="F17:F23"/>
    <mergeCell ref="H17:H23"/>
    <mergeCell ref="I17:I23"/>
    <mergeCell ref="H4:I4"/>
    <mergeCell ref="H5:I5"/>
    <mergeCell ref="G6:I6"/>
    <mergeCell ref="G7:I7"/>
    <mergeCell ref="G8:I8"/>
    <mergeCell ref="A10:I11"/>
  </mergeCells>
  <printOptions horizontalCentered="1"/>
  <pageMargins left="0.7083333333333334" right="0.7083333333333334" top="0.9840277777777777" bottom="0.7083333333333334" header="0.5118055555555555" footer="0.5118055555555555"/>
  <pageSetup fitToHeight="15" horizontalDpi="300" verticalDpi="300" orientation="landscape" paperSize="9" scale="83" r:id="rId1"/>
  <rowBreaks count="2" manualBreakCount="2">
    <brk id="27" max="8" man="1"/>
    <brk id="13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Rutkowska-Cukras</dc:creator>
  <cp:keywords/>
  <dc:description/>
  <cp:lastModifiedBy>Joanna Rutkowska-Cukras</cp:lastModifiedBy>
  <dcterms:created xsi:type="dcterms:W3CDTF">2017-01-09T10:14:15Z</dcterms:created>
  <dcterms:modified xsi:type="dcterms:W3CDTF">2017-01-09T10:14:50Z</dcterms:modified>
  <cp:category/>
  <cp:version/>
  <cp:contentType/>
  <cp:contentStatus/>
</cp:coreProperties>
</file>