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limit" sheetId="1" r:id="rId1"/>
    <sheet name="Arkusz1" sheetId="2" r:id="rId2"/>
    <sheet name="Arkusz2" sheetId="3" r:id="rId3"/>
  </sheets>
  <definedNames>
    <definedName name="Excel_BuiltIn_Print_Area">'limit'!$A$1:$F$34</definedName>
    <definedName name="Excel_BuiltIn_Print_Area_1">"$#ODWOŁANIE!.$A$1:$V$23"</definedName>
    <definedName name="Excel_BuiltIn_Print_Area_1_1">"$#ODWOŁANIE!.$A$1:$V$21"</definedName>
    <definedName name="Excel_BuiltIn_Print_Area_1_1_1">"$#ODWOŁANIE!.$A$1:$V$21"</definedName>
    <definedName name="Excel_BuiltIn_Print_Area_1_1_1_1">"$#ODWOŁANIE!.$A$1:$V$24"</definedName>
    <definedName name="Excel_BuiltIn_Print_Area_1_1_1_1_1">"$#ODWOŁANIE!.$A$1:$V$35"</definedName>
    <definedName name="Excel_BuiltIn_Print_Area_1_1_1_1_1_1">"$#ODWOŁANIE!.$A$1:$V$105"</definedName>
    <definedName name="Excel_BuiltIn_Print_Area_1_1_1_1_1_1_1">"$#ODWOŁANIE!.$A$1:$V$69"</definedName>
    <definedName name="Excel_BuiltIn_Print_Area_1_1_1_1_1_1_1_1">"$#ODWOŁANIE!.$A$2:$V$72"</definedName>
    <definedName name="Excel_BuiltIn_Print_Area_1_1_1_1_1_1_1_1_1">"$#ODWOŁANIE!.$A$2:$V$85"</definedName>
    <definedName name="Excel_BuiltIn_Print_Area_1_1_1_1_1_1_1_1_1_1">"$#ODWOŁANIE!.$A$2:$V$98"</definedName>
    <definedName name="Excel_BuiltIn_Print_Area_1_1_1_1_1_1_1_1_1_1_1">"$#ODWOŁANIE!.$A$2:$V$99"</definedName>
    <definedName name="Excel_BuiltIn_Print_Area_1_1_1_1_1_1_1_1_1_1_1_1">"$#ODWOŁANIE!.$A$2:$V$107"</definedName>
    <definedName name="Excel_BuiltIn_Print_Area_1_1_1_1_1_1_1_1_1_1_1_1_1">"$#ODWOŁANIE!.$A$8:$V$53"</definedName>
    <definedName name="Excel_BuiltIn_Print_Titles">#N/A</definedName>
    <definedName name="Excel_BuiltIn_Print_Titles_1">"$#ODWOŁANIE!.$A$8:$IV$13"</definedName>
    <definedName name="Excel_BuiltIn_Print_Titles_1_1">"$#ODWOŁANIE!.$A$10:$IV$13"</definedName>
    <definedName name="Excel_BuiltIn_Print_Titles_1_1_1">"$#ODWOŁANIE!.$A$8:$IV$12"</definedName>
    <definedName name="_xlnm.Print_Area" localSheetId="0">'limit'!$A$1:$M$41</definedName>
    <definedName name="_xlnm.Print_Titles" localSheetId="0">'limit'!$7:$12</definedName>
  </definedNames>
  <calcPr fullCalcOnLoad="1"/>
</workbook>
</file>

<file path=xl/sharedStrings.xml><?xml version="1.0" encoding="utf-8"?>
<sst xmlns="http://schemas.openxmlformats.org/spreadsheetml/2006/main" count="78" uniqueCount="63">
  <si>
    <t>Lp.</t>
  </si>
  <si>
    <t>Dział</t>
  </si>
  <si>
    <t>Rozdz.</t>
  </si>
  <si>
    <t>§**</t>
  </si>
  <si>
    <t xml:space="preserve">Nazwa zadania </t>
  </si>
  <si>
    <t>Planowane wydatki</t>
  </si>
  <si>
    <t xml:space="preserve">Jednostka realizująca </t>
  </si>
  <si>
    <t>z tego źródła finansowania</t>
  </si>
  <si>
    <t>dochody własne jst</t>
  </si>
  <si>
    <t>kredyty, pożyczki i papiery wartościowe</t>
  </si>
  <si>
    <t>środki pochodzące
 z innych  źródeł</t>
  </si>
  <si>
    <t>Miejski i powiatowy fundusz ochrony środowiska</t>
  </si>
  <si>
    <t>inne</t>
  </si>
  <si>
    <t>środki wymienione
w art. 5 ust. 1 pkt 2 i 3 u.f.p.</t>
  </si>
  <si>
    <t>Miejski Zarząd Dróg –  przebudowa skrzyżowań w ciągu ulicy 1. Maja i Placu Obrońców Warszawy</t>
  </si>
  <si>
    <t>MZD</t>
  </si>
  <si>
    <t xml:space="preserve">MZD </t>
  </si>
  <si>
    <t>WIR</t>
  </si>
  <si>
    <t>Miejski Zarząd Dróg – rozbudowa ulicy Boryszewskiej na Osiedlu Podolszyce Północ – prace przygotowawcze – budżet obywatelski</t>
  </si>
  <si>
    <t>Pozyskiwanie gruntów i nieruchomości</t>
  </si>
  <si>
    <t>WGD</t>
  </si>
  <si>
    <t>Budowa zbiorników retencyjnych i brakującej infrastruktury deszczowej na Osiedlu Radziwie</t>
  </si>
  <si>
    <r>
      <t>Zagospodarowanie terenu przy alei Armii Krajowej na Osiedlu Zielony Jar</t>
    </r>
    <r>
      <rPr>
        <i/>
        <sz val="11"/>
        <color indexed="8"/>
        <rFont val="Times New Roman"/>
        <family val="1"/>
      </rPr>
      <t xml:space="preserve"> </t>
    </r>
  </si>
  <si>
    <t>RAZEM A</t>
  </si>
  <si>
    <t>x</t>
  </si>
  <si>
    <t>Wodociągi Płockie Spółka z o.o.</t>
  </si>
  <si>
    <t>WNW</t>
  </si>
  <si>
    <t xml:space="preserve">Płocki Zakład Opieki Zdrowotnej Spółka z o.o. </t>
  </si>
  <si>
    <t>RAZEM B</t>
  </si>
  <si>
    <t>X</t>
  </si>
  <si>
    <t>WSB</t>
  </si>
  <si>
    <t xml:space="preserve">Dotacje celowe dla powiatowych instytucji kultury </t>
  </si>
  <si>
    <t xml:space="preserve"> </t>
  </si>
  <si>
    <t>Modernizacja energetyczna obiektów użyteczności publicznej w Płocku</t>
  </si>
  <si>
    <t>Wisła Płock Spółka Akcyjna</t>
  </si>
  <si>
    <t>Plan</t>
  </si>
  <si>
    <t>Miejskie Towarzystwo Budownictwa Społecznego Spółka z o.o. - nadbudowa i przebudowa budynku mieszkalnego wielorodzinnego przy ulicy Padlewskiego 6</t>
  </si>
  <si>
    <t>OGÓŁEM (A+B)</t>
  </si>
  <si>
    <t>Budowa parkingu na Osiedlu Dworcowa - budżet obywatelski</t>
  </si>
  <si>
    <t xml:space="preserve">Budowa parkingu przy Gminazjum Nr 3 - budżet obywatelski </t>
  </si>
  <si>
    <t>Miejski Zarząd Dróg –  przebudowa chodnika wzdłuż ulicy Sierpeckiej – budżet obywatelski</t>
  </si>
  <si>
    <t>Budowa boiska do piłki nożnej przy Gimnazjum Nr 5</t>
  </si>
  <si>
    <t>Budowa tężni solankowej na Osiedlu Winiary - budżet obywatelski</t>
  </si>
  <si>
    <t>Harcerski Zespół Pieśni i Tańca "Dzieci Płocka" - zakup samochodu osobowo - dostawczego - budżet obywatelski</t>
  </si>
  <si>
    <t>Budowa wodnego placu zabaw - budżet obywatelski</t>
  </si>
  <si>
    <t xml:space="preserve">Rozbudowa placu zabaw i rekreacji na Osiedlu Wyszogrodzka - budżet obywatelski </t>
  </si>
  <si>
    <t>Budowa Flow Parku - budżet obywatelski</t>
  </si>
  <si>
    <t xml:space="preserve"> A  Zadania inwestycyjne w 2017 roku</t>
  </si>
  <si>
    <t xml:space="preserve"> B  Pozostałe wydatki majątkowe w 2017 roku</t>
  </si>
  <si>
    <t xml:space="preserve">do  Uchwały Budżetowej </t>
  </si>
  <si>
    <t>Miasta Płocka na rok 2017</t>
  </si>
  <si>
    <t>Miejski Zarząd Dróg - przebudowa chodnika przy ulicy Południowej – budżet obywatelski</t>
  </si>
  <si>
    <t>PLAN WYDATKÓW MAJĄTKOWYCH NA 2017 ROK, NIE OBEJMUJĄCY PRZEDSIĘWZIĘĆ UJĘTYCH W WIELOLETNIEJ PROGNOZIE FINANSOWEJ</t>
  </si>
  <si>
    <t>HZPiT</t>
  </si>
  <si>
    <t>Załącznik Nr 10</t>
  </si>
  <si>
    <t>z dnia 29 grudnia 2016 roku</t>
  </si>
  <si>
    <t>Zakup sprzętu komputerowego wraz z oprogramowaniem</t>
  </si>
  <si>
    <t>WOP</t>
  </si>
  <si>
    <t>Przebudowa budynków komunalnych</t>
  </si>
  <si>
    <t>BZN</t>
  </si>
  <si>
    <t>BRN</t>
  </si>
  <si>
    <t xml:space="preserve">Zakup busa do przewozu osób niepełnosprawnych dla Miejskiego Ośrodka Pomocy Społecznej </t>
  </si>
  <si>
    <t xml:space="preserve">Nr 447/XXVII/2016 Rady Miasta Płocka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</si>
</sst>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\ ;\-#,##0.00\ "/>
    <numFmt numFmtId="166" formatCode="\ #,##0.00&quot;      &quot;;\-#,##0.00&quot;      &quot;;&quot; -&quot;#&quot;      &quot;;@\ "/>
    <numFmt numFmtId="167" formatCode="#,##0.00;[Red]\-#,##0.00"/>
    <numFmt numFmtId="168" formatCode="#,##0.00;\-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medium">
        <color indexed="62"/>
      </top>
      <bottom style="double">
        <color indexed="6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4" fontId="22" fillId="20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3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8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64" fontId="24" fillId="0" borderId="10" xfId="0" applyNumberFormat="1" applyFont="1" applyFill="1" applyBorder="1" applyAlignment="1">
      <alignment vertical="center" wrapText="1"/>
    </xf>
    <xf numFmtId="4" fontId="22" fillId="0" borderId="0" xfId="0" applyNumberFormat="1" applyFont="1" applyAlignment="1">
      <alignment horizontal="center" vertical="center"/>
    </xf>
    <xf numFmtId="165" fontId="24" fillId="0" borderId="10" xfId="0" applyNumberFormat="1" applyFont="1" applyFill="1" applyBorder="1" applyAlignment="1">
      <alignment vertical="center"/>
    </xf>
    <xf numFmtId="4" fontId="22" fillId="2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66" fontId="22" fillId="24" borderId="10" xfId="0" applyNumberFormat="1" applyFont="1" applyFill="1" applyBorder="1" applyAlignment="1">
      <alignment vertical="center"/>
    </xf>
    <xf numFmtId="167" fontId="22" fillId="24" borderId="10" xfId="0" applyNumberFormat="1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vertical="center"/>
    </xf>
    <xf numFmtId="165" fontId="22" fillId="24" borderId="10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167" fontId="24" fillId="0" borderId="10" xfId="0" applyNumberFormat="1" applyFont="1" applyFill="1" applyBorder="1" applyAlignment="1">
      <alignment vertical="center"/>
    </xf>
    <xf numFmtId="166" fontId="22" fillId="20" borderId="10" xfId="0" applyNumberFormat="1" applyFont="1" applyFill="1" applyBorder="1" applyAlignment="1">
      <alignment vertical="center"/>
    </xf>
    <xf numFmtId="164" fontId="22" fillId="24" borderId="10" xfId="0" applyNumberFormat="1" applyFont="1" applyFill="1" applyBorder="1" applyAlignment="1">
      <alignment vertical="center"/>
    </xf>
    <xf numFmtId="168" fontId="22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64" fontId="18" fillId="0" borderId="0" xfId="0" applyNumberFormat="1" applyFont="1" applyBorder="1" applyAlignment="1">
      <alignment/>
    </xf>
    <xf numFmtId="0" fontId="27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4" fontId="22" fillId="20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21" fillId="2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tabSelected="1" view="pageBreakPreview" zoomScaleNormal="91" zoomScaleSheetLayoutView="100" zoomScalePageLayoutView="0" workbookViewId="0" topLeftCell="A1">
      <selection activeCell="F38" sqref="F38"/>
    </sheetView>
  </sheetViews>
  <sheetFormatPr defaultColWidth="11.57421875" defaultRowHeight="18" customHeight="1"/>
  <cols>
    <col min="1" max="1" width="5.57421875" style="1" customWidth="1"/>
    <col min="2" max="2" width="6.8515625" style="1" customWidth="1"/>
    <col min="3" max="3" width="8.00390625" style="1" customWidth="1"/>
    <col min="4" max="4" width="0" style="1" hidden="1" customWidth="1"/>
    <col min="5" max="5" width="68.421875" style="1" customWidth="1"/>
    <col min="6" max="6" width="19.7109375" style="1" customWidth="1"/>
    <col min="7" max="9" width="0" style="1" hidden="1" customWidth="1"/>
    <col min="10" max="11" width="0" style="2" hidden="1" customWidth="1"/>
    <col min="12" max="12" width="0" style="1" hidden="1" customWidth="1"/>
    <col min="13" max="13" width="19.421875" style="1" customWidth="1"/>
    <col min="14" max="14" width="17.140625" style="3" customWidth="1"/>
    <col min="15" max="16" width="9.00390625" style="1" customWidth="1"/>
    <col min="17" max="17" width="9.7109375" style="1" customWidth="1"/>
    <col min="18" max="247" width="9.00390625" style="1" customWidth="1"/>
    <col min="248" max="249" width="9.00390625" style="4" customWidth="1"/>
    <col min="250" max="16384" width="11.57421875" style="4" customWidth="1"/>
  </cols>
  <sheetData>
    <row r="1" spans="6:13" ht="17.25" customHeight="1">
      <c r="F1" s="52" t="s">
        <v>54</v>
      </c>
      <c r="G1" s="52"/>
      <c r="H1" s="52"/>
      <c r="I1" s="52"/>
      <c r="J1" s="52"/>
      <c r="K1" s="52"/>
      <c r="L1" s="52"/>
      <c r="M1" s="52"/>
    </row>
    <row r="2" spans="6:13" ht="15.75" customHeight="1">
      <c r="F2" s="53" t="s">
        <v>49</v>
      </c>
      <c r="G2" s="53"/>
      <c r="H2" s="53"/>
      <c r="I2" s="53"/>
      <c r="J2" s="53"/>
      <c r="K2" s="53"/>
      <c r="L2" s="53"/>
      <c r="M2" s="53"/>
    </row>
    <row r="3" spans="6:13" ht="16.5" customHeight="1">
      <c r="F3" s="53" t="s">
        <v>50</v>
      </c>
      <c r="G3" s="53"/>
      <c r="H3" s="53"/>
      <c r="I3" s="53"/>
      <c r="J3" s="53"/>
      <c r="K3" s="53"/>
      <c r="L3" s="53"/>
      <c r="M3" s="53"/>
    </row>
    <row r="4" spans="6:13" ht="16.5" customHeight="1">
      <c r="F4" s="53" t="s">
        <v>62</v>
      </c>
      <c r="G4" s="53"/>
      <c r="H4" s="53"/>
      <c r="I4" s="53"/>
      <c r="J4" s="53"/>
      <c r="K4" s="53"/>
      <c r="L4" s="53"/>
      <c r="M4" s="53"/>
    </row>
    <row r="5" spans="6:13" ht="16.5" customHeight="1">
      <c r="F5" s="53" t="s">
        <v>55</v>
      </c>
      <c r="G5" s="53"/>
      <c r="H5" s="53"/>
      <c r="I5" s="53"/>
      <c r="J5" s="53"/>
      <c r="K5" s="53"/>
      <c r="L5" s="53"/>
      <c r="M5" s="53"/>
    </row>
    <row r="6" spans="1:13" ht="42.75" customHeight="1">
      <c r="A6" s="66" t="s">
        <v>52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3.5" customHeight="1" thickBot="1">
      <c r="A7" s="5"/>
      <c r="B7" s="5"/>
      <c r="C7" s="5"/>
      <c r="D7" s="5"/>
      <c r="E7" s="5"/>
      <c r="F7" s="6"/>
      <c r="G7" s="6"/>
      <c r="H7" s="6"/>
      <c r="I7" s="6"/>
      <c r="J7" s="7"/>
      <c r="K7" s="7"/>
      <c r="L7" s="6"/>
      <c r="M7" s="8"/>
    </row>
    <row r="8" spans="1:13" ht="19.5" customHeight="1" thickBot="1">
      <c r="A8" s="63" t="s">
        <v>0</v>
      </c>
      <c r="B8" s="63" t="s">
        <v>1</v>
      </c>
      <c r="C8" s="63" t="s">
        <v>2</v>
      </c>
      <c r="D8" s="63" t="s">
        <v>3</v>
      </c>
      <c r="E8" s="67" t="s">
        <v>4</v>
      </c>
      <c r="F8" s="55" t="s">
        <v>35</v>
      </c>
      <c r="G8" s="55" t="s">
        <v>5</v>
      </c>
      <c r="H8" s="55"/>
      <c r="I8" s="55"/>
      <c r="J8" s="55"/>
      <c r="K8" s="55"/>
      <c r="L8" s="55"/>
      <c r="M8" s="55" t="s">
        <v>6</v>
      </c>
    </row>
    <row r="9" spans="1:253" s="10" customFormat="1" ht="19.5" customHeight="1" thickBot="1">
      <c r="A9" s="63"/>
      <c r="B9" s="63"/>
      <c r="C9" s="63"/>
      <c r="D9" s="63"/>
      <c r="E9" s="67"/>
      <c r="F9" s="55"/>
      <c r="G9" s="54" t="s">
        <v>7</v>
      </c>
      <c r="H9" s="54"/>
      <c r="I9" s="54"/>
      <c r="J9" s="54"/>
      <c r="K9" s="54"/>
      <c r="L9" s="54"/>
      <c r="M9" s="55"/>
      <c r="N9" s="9"/>
      <c r="IN9" s="4"/>
      <c r="IO9" s="4"/>
      <c r="IP9" s="4"/>
      <c r="IQ9" s="4"/>
      <c r="IR9" s="4"/>
      <c r="IS9" s="4"/>
    </row>
    <row r="10" spans="1:253" s="10" customFormat="1" ht="29.25" customHeight="1" thickBot="1">
      <c r="A10" s="63"/>
      <c r="B10" s="63"/>
      <c r="C10" s="63"/>
      <c r="D10" s="63"/>
      <c r="E10" s="67"/>
      <c r="F10" s="55"/>
      <c r="G10" s="54" t="s">
        <v>8</v>
      </c>
      <c r="H10" s="54" t="s">
        <v>9</v>
      </c>
      <c r="I10" s="54" t="s">
        <v>10</v>
      </c>
      <c r="J10" s="56" t="s">
        <v>11</v>
      </c>
      <c r="K10" s="56" t="s">
        <v>12</v>
      </c>
      <c r="L10" s="54" t="s">
        <v>13</v>
      </c>
      <c r="M10" s="55"/>
      <c r="N10" s="9"/>
      <c r="IN10" s="4"/>
      <c r="IO10" s="4"/>
      <c r="IP10" s="4"/>
      <c r="IQ10" s="4"/>
      <c r="IR10" s="4"/>
      <c r="IS10" s="4"/>
    </row>
    <row r="11" spans="1:253" s="10" customFormat="1" ht="19.5" customHeight="1" thickBot="1">
      <c r="A11" s="63"/>
      <c r="B11" s="63"/>
      <c r="C11" s="63"/>
      <c r="D11" s="63"/>
      <c r="E11" s="60"/>
      <c r="F11" s="55"/>
      <c r="G11" s="55"/>
      <c r="H11" s="55"/>
      <c r="I11" s="55"/>
      <c r="J11" s="56"/>
      <c r="K11" s="56"/>
      <c r="L11" s="54"/>
      <c r="M11" s="55"/>
      <c r="N11" s="9"/>
      <c r="IN11" s="4"/>
      <c r="IO11" s="4"/>
      <c r="IP11" s="4"/>
      <c r="IQ11" s="4"/>
      <c r="IR11" s="4"/>
      <c r="IS11" s="4"/>
    </row>
    <row r="12" spans="1:253" s="10" customFormat="1" ht="19.5" customHeight="1" thickBot="1">
      <c r="A12" s="63"/>
      <c r="B12" s="63"/>
      <c r="C12" s="63"/>
      <c r="D12" s="63"/>
      <c r="E12" s="60"/>
      <c r="F12" s="55"/>
      <c r="G12" s="55"/>
      <c r="H12" s="55"/>
      <c r="I12" s="55"/>
      <c r="J12" s="56"/>
      <c r="K12" s="56"/>
      <c r="L12" s="54"/>
      <c r="M12" s="55"/>
      <c r="N12" s="9"/>
      <c r="IN12" s="4"/>
      <c r="IO12" s="4"/>
      <c r="IP12" s="4"/>
      <c r="IQ12" s="4"/>
      <c r="IR12" s="4"/>
      <c r="IS12" s="4"/>
    </row>
    <row r="13" spans="1:253" s="10" customFormat="1" ht="27.75" customHeight="1" thickBot="1">
      <c r="A13" s="61" t="s">
        <v>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9"/>
      <c r="IN13" s="4"/>
      <c r="IO13" s="4"/>
      <c r="IP13" s="4"/>
      <c r="IQ13" s="4"/>
      <c r="IR13" s="4"/>
      <c r="IS13" s="4"/>
    </row>
    <row r="14" spans="1:253" s="23" customFormat="1" ht="56.25" customHeight="1" hidden="1">
      <c r="A14" s="11">
        <v>2</v>
      </c>
      <c r="B14" s="12">
        <v>600</v>
      </c>
      <c r="C14" s="11">
        <v>60015</v>
      </c>
      <c r="D14" s="13"/>
      <c r="E14" s="14" t="s">
        <v>14</v>
      </c>
      <c r="F14" s="15">
        <f>G14+H14+J14+K14</f>
        <v>0</v>
      </c>
      <c r="G14" s="16">
        <f>3000000-1089000-1911000</f>
        <v>0</v>
      </c>
      <c r="H14" s="17"/>
      <c r="I14" s="18"/>
      <c r="J14" s="19"/>
      <c r="K14" s="19"/>
      <c r="L14" s="20"/>
      <c r="M14" s="12" t="s">
        <v>15</v>
      </c>
      <c r="N14" s="21"/>
      <c r="O14" s="22"/>
      <c r="IN14" s="4"/>
      <c r="IO14" s="4"/>
      <c r="IP14" s="4"/>
      <c r="IQ14" s="4"/>
      <c r="IR14" s="4"/>
      <c r="IS14" s="4"/>
    </row>
    <row r="15" spans="1:253" s="23" customFormat="1" ht="44.25" customHeight="1" thickBot="1">
      <c r="A15" s="11">
        <v>1</v>
      </c>
      <c r="B15" s="12">
        <v>600</v>
      </c>
      <c r="C15" s="11">
        <v>60015</v>
      </c>
      <c r="D15" s="13"/>
      <c r="E15" s="14" t="s">
        <v>40</v>
      </c>
      <c r="F15" s="15">
        <v>380000</v>
      </c>
      <c r="G15" s="16"/>
      <c r="H15" s="17"/>
      <c r="I15" s="18"/>
      <c r="J15" s="19"/>
      <c r="K15" s="19"/>
      <c r="L15" s="20"/>
      <c r="M15" s="12" t="s">
        <v>15</v>
      </c>
      <c r="N15" s="21"/>
      <c r="O15" s="22"/>
      <c r="IN15" s="4"/>
      <c r="IO15" s="4"/>
      <c r="IP15" s="4"/>
      <c r="IQ15" s="4"/>
      <c r="IR15" s="4"/>
      <c r="IS15" s="4"/>
    </row>
    <row r="16" spans="1:253" s="23" customFormat="1" ht="41.25" customHeight="1" thickBot="1">
      <c r="A16" s="11">
        <v>2</v>
      </c>
      <c r="B16" s="12">
        <v>600</v>
      </c>
      <c r="C16" s="11">
        <v>60016</v>
      </c>
      <c r="D16" s="13"/>
      <c r="E16" s="24" t="s">
        <v>38</v>
      </c>
      <c r="F16" s="15">
        <f>25000</f>
        <v>25000</v>
      </c>
      <c r="G16" s="16">
        <v>700000</v>
      </c>
      <c r="H16" s="17"/>
      <c r="I16" s="18"/>
      <c r="J16" s="19"/>
      <c r="K16" s="19"/>
      <c r="L16" s="20"/>
      <c r="M16" s="12" t="s">
        <v>17</v>
      </c>
      <c r="N16" s="21"/>
      <c r="IN16" s="4"/>
      <c r="IO16" s="4"/>
      <c r="IP16" s="4"/>
      <c r="IQ16" s="4"/>
      <c r="IR16" s="4"/>
      <c r="IS16" s="4"/>
    </row>
    <row r="17" spans="1:253" s="23" customFormat="1" ht="78.75" customHeight="1" hidden="1">
      <c r="A17" s="11">
        <v>7</v>
      </c>
      <c r="B17" s="12">
        <v>600</v>
      </c>
      <c r="C17" s="11">
        <v>60016</v>
      </c>
      <c r="D17" s="13"/>
      <c r="E17" s="24" t="s">
        <v>18</v>
      </c>
      <c r="F17" s="15">
        <f>G17+H17+J17+K17</f>
        <v>0</v>
      </c>
      <c r="G17" s="16">
        <f>200000-200000</f>
        <v>0</v>
      </c>
      <c r="H17" s="17"/>
      <c r="I17" s="18"/>
      <c r="J17" s="19"/>
      <c r="K17" s="19"/>
      <c r="L17" s="20"/>
      <c r="M17" s="12" t="s">
        <v>15</v>
      </c>
      <c r="N17" s="21"/>
      <c r="IN17" s="4"/>
      <c r="IO17" s="4"/>
      <c r="IP17" s="4"/>
      <c r="IQ17" s="4"/>
      <c r="IR17" s="4"/>
      <c r="IS17" s="4"/>
    </row>
    <row r="18" spans="1:253" s="23" customFormat="1" ht="45.75" customHeight="1" thickBot="1">
      <c r="A18" s="11">
        <v>3</v>
      </c>
      <c r="B18" s="12">
        <v>600</v>
      </c>
      <c r="C18" s="11">
        <v>60016</v>
      </c>
      <c r="D18" s="13"/>
      <c r="E18" s="24" t="s">
        <v>39</v>
      </c>
      <c r="F18" s="15">
        <v>20000</v>
      </c>
      <c r="G18" s="16">
        <v>50000</v>
      </c>
      <c r="H18" s="17"/>
      <c r="I18" s="18"/>
      <c r="J18" s="19"/>
      <c r="K18" s="19"/>
      <c r="L18" s="20"/>
      <c r="M18" s="12" t="s">
        <v>17</v>
      </c>
      <c r="N18" s="21"/>
      <c r="IN18" s="4"/>
      <c r="IO18" s="4"/>
      <c r="IP18" s="4"/>
      <c r="IQ18" s="4"/>
      <c r="IR18" s="4"/>
      <c r="IS18" s="4"/>
    </row>
    <row r="19" spans="1:253" s="23" customFormat="1" ht="45.75" customHeight="1" thickBot="1">
      <c r="A19" s="11">
        <v>4</v>
      </c>
      <c r="B19" s="12">
        <v>600</v>
      </c>
      <c r="C19" s="11">
        <v>60016</v>
      </c>
      <c r="D19" s="13"/>
      <c r="E19" s="24" t="s">
        <v>51</v>
      </c>
      <c r="F19" s="15">
        <v>432438</v>
      </c>
      <c r="G19" s="16"/>
      <c r="H19" s="17"/>
      <c r="I19" s="18"/>
      <c r="J19" s="19"/>
      <c r="K19" s="19"/>
      <c r="L19" s="20"/>
      <c r="M19" s="12" t="s">
        <v>16</v>
      </c>
      <c r="N19" s="21"/>
      <c r="IN19" s="4"/>
      <c r="IO19" s="4"/>
      <c r="IP19" s="4"/>
      <c r="IQ19" s="4"/>
      <c r="IR19" s="4"/>
      <c r="IS19" s="4"/>
    </row>
    <row r="20" spans="1:253" s="23" customFormat="1" ht="42" customHeight="1" thickBot="1">
      <c r="A20" s="11">
        <v>5</v>
      </c>
      <c r="B20" s="12">
        <v>700</v>
      </c>
      <c r="C20" s="11">
        <v>70005</v>
      </c>
      <c r="D20" s="13"/>
      <c r="E20" s="24" t="s">
        <v>19</v>
      </c>
      <c r="F20" s="15">
        <f>2346595.91+400000</f>
        <v>2746595.91</v>
      </c>
      <c r="G20" s="16">
        <v>5662320</v>
      </c>
      <c r="H20" s="17"/>
      <c r="I20" s="18"/>
      <c r="J20" s="19"/>
      <c r="K20" s="19"/>
      <c r="L20" s="20"/>
      <c r="M20" s="12" t="s">
        <v>20</v>
      </c>
      <c r="N20" s="21"/>
      <c r="IN20" s="4"/>
      <c r="IO20" s="4"/>
      <c r="IP20" s="4"/>
      <c r="IQ20" s="4"/>
      <c r="IR20" s="4"/>
      <c r="IS20" s="4"/>
    </row>
    <row r="21" spans="1:253" s="23" customFormat="1" ht="42" customHeight="1" thickBot="1">
      <c r="A21" s="11">
        <v>6</v>
      </c>
      <c r="B21" s="12">
        <v>700</v>
      </c>
      <c r="C21" s="11">
        <v>70095</v>
      </c>
      <c r="D21" s="13"/>
      <c r="E21" s="24" t="s">
        <v>58</v>
      </c>
      <c r="F21" s="15">
        <v>200000</v>
      </c>
      <c r="G21" s="16"/>
      <c r="H21" s="17"/>
      <c r="I21" s="18"/>
      <c r="J21" s="19"/>
      <c r="K21" s="19"/>
      <c r="L21" s="20"/>
      <c r="M21" s="12" t="s">
        <v>59</v>
      </c>
      <c r="N21" s="21"/>
      <c r="IN21" s="4"/>
      <c r="IO21" s="4"/>
      <c r="IP21" s="4"/>
      <c r="IQ21" s="4"/>
      <c r="IR21" s="4"/>
      <c r="IS21" s="4"/>
    </row>
    <row r="22" spans="1:253" s="23" customFormat="1" ht="42" customHeight="1" thickBot="1">
      <c r="A22" s="11">
        <v>7</v>
      </c>
      <c r="B22" s="12">
        <v>720</v>
      </c>
      <c r="C22" s="11">
        <v>72095</v>
      </c>
      <c r="D22" s="13"/>
      <c r="E22" s="24" t="s">
        <v>56</v>
      </c>
      <c r="F22" s="15">
        <v>500000</v>
      </c>
      <c r="G22" s="16"/>
      <c r="H22" s="17"/>
      <c r="I22" s="18"/>
      <c r="J22" s="19"/>
      <c r="K22" s="19"/>
      <c r="L22" s="20"/>
      <c r="M22" s="12" t="s">
        <v>57</v>
      </c>
      <c r="N22" s="21"/>
      <c r="IN22" s="4"/>
      <c r="IO22" s="4"/>
      <c r="IP22" s="4"/>
      <c r="IQ22" s="4"/>
      <c r="IR22" s="4"/>
      <c r="IS22" s="4"/>
    </row>
    <row r="23" spans="1:253" s="10" customFormat="1" ht="42" customHeight="1" thickBot="1">
      <c r="A23" s="11">
        <v>8</v>
      </c>
      <c r="B23" s="12">
        <v>801</v>
      </c>
      <c r="C23" s="11">
        <v>80110</v>
      </c>
      <c r="D23" s="13"/>
      <c r="E23" s="14" t="s">
        <v>41</v>
      </c>
      <c r="F23" s="29">
        <v>700000</v>
      </c>
      <c r="G23" s="28"/>
      <c r="H23" s="20"/>
      <c r="I23" s="18"/>
      <c r="J23" s="19"/>
      <c r="K23" s="26"/>
      <c r="L23" s="18"/>
      <c r="M23" s="12" t="s">
        <v>17</v>
      </c>
      <c r="N23" s="27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IN23" s="4"/>
      <c r="IO23" s="4"/>
      <c r="IP23" s="4"/>
      <c r="IQ23" s="4"/>
      <c r="IR23" s="4"/>
      <c r="IS23" s="4"/>
    </row>
    <row r="24" spans="1:253" s="10" customFormat="1" ht="43.5" customHeight="1" thickBot="1">
      <c r="A24" s="11">
        <v>9</v>
      </c>
      <c r="B24" s="12">
        <v>801</v>
      </c>
      <c r="C24" s="11">
        <v>80195</v>
      </c>
      <c r="D24" s="13"/>
      <c r="E24" s="14" t="s">
        <v>33</v>
      </c>
      <c r="F24" s="29">
        <v>3900000</v>
      </c>
      <c r="G24" s="28"/>
      <c r="H24" s="20"/>
      <c r="I24" s="18"/>
      <c r="J24" s="19"/>
      <c r="K24" s="26"/>
      <c r="L24" s="18"/>
      <c r="M24" s="12" t="s">
        <v>17</v>
      </c>
      <c r="N24" s="27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IN24" s="4"/>
      <c r="IO24" s="4"/>
      <c r="IP24" s="4"/>
      <c r="IQ24" s="4"/>
      <c r="IR24" s="4"/>
      <c r="IS24" s="4"/>
    </row>
    <row r="25" spans="1:253" s="10" customFormat="1" ht="43.5" customHeight="1" thickBot="1">
      <c r="A25" s="11">
        <v>10</v>
      </c>
      <c r="B25" s="12">
        <v>851</v>
      </c>
      <c r="C25" s="11">
        <v>85195</v>
      </c>
      <c r="D25" s="13"/>
      <c r="E25" s="14" t="s">
        <v>42</v>
      </c>
      <c r="F25" s="29">
        <v>50000</v>
      </c>
      <c r="G25" s="28"/>
      <c r="H25" s="20"/>
      <c r="I25" s="18"/>
      <c r="J25" s="19"/>
      <c r="K25" s="26"/>
      <c r="L25" s="18"/>
      <c r="M25" s="12" t="s">
        <v>17</v>
      </c>
      <c r="N25" s="27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IN25" s="4"/>
      <c r="IO25" s="4"/>
      <c r="IP25" s="4"/>
      <c r="IQ25" s="4"/>
      <c r="IR25" s="4"/>
      <c r="IS25" s="4"/>
    </row>
    <row r="26" spans="1:253" s="10" customFormat="1" ht="43.5" customHeight="1" thickBot="1">
      <c r="A26" s="11">
        <v>11</v>
      </c>
      <c r="B26" s="12">
        <v>853</v>
      </c>
      <c r="C26" s="11">
        <v>85324</v>
      </c>
      <c r="D26" s="13"/>
      <c r="E26" s="14" t="s">
        <v>61</v>
      </c>
      <c r="F26" s="29">
        <v>63500</v>
      </c>
      <c r="G26" s="28"/>
      <c r="H26" s="20"/>
      <c r="I26" s="18"/>
      <c r="J26" s="19"/>
      <c r="K26" s="26"/>
      <c r="L26" s="18"/>
      <c r="M26" s="12" t="s">
        <v>60</v>
      </c>
      <c r="N26" s="27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IN26" s="4"/>
      <c r="IO26" s="4"/>
      <c r="IP26" s="4"/>
      <c r="IQ26" s="4"/>
      <c r="IR26" s="4"/>
      <c r="IS26" s="4"/>
    </row>
    <row r="27" spans="1:253" s="10" customFormat="1" ht="48" customHeight="1" thickBot="1">
      <c r="A27" s="11">
        <v>12</v>
      </c>
      <c r="B27" s="12">
        <v>854</v>
      </c>
      <c r="C27" s="11">
        <v>85407</v>
      </c>
      <c r="D27" s="13"/>
      <c r="E27" s="14" t="s">
        <v>43</v>
      </c>
      <c r="F27" s="15">
        <f>180000</f>
        <v>180000</v>
      </c>
      <c r="G27" s="28">
        <v>11500</v>
      </c>
      <c r="H27" s="20"/>
      <c r="I27" s="18"/>
      <c r="J27" s="19"/>
      <c r="K27" s="26"/>
      <c r="L27" s="18"/>
      <c r="M27" s="12" t="s">
        <v>53</v>
      </c>
      <c r="N27" s="27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IN27" s="4"/>
      <c r="IO27" s="4"/>
      <c r="IP27" s="4"/>
      <c r="IQ27" s="4"/>
      <c r="IR27" s="4"/>
      <c r="IS27" s="4"/>
    </row>
    <row r="28" spans="1:253" s="10" customFormat="1" ht="51" customHeight="1" thickBot="1">
      <c r="A28" s="11">
        <v>13</v>
      </c>
      <c r="B28" s="12">
        <v>900</v>
      </c>
      <c r="C28" s="11">
        <v>90001</v>
      </c>
      <c r="D28" s="13"/>
      <c r="E28" s="14" t="s">
        <v>21</v>
      </c>
      <c r="F28" s="15">
        <f>G28+J28+K28</f>
        <v>344625.2</v>
      </c>
      <c r="G28" s="28">
        <f>344625.2</f>
        <v>344625.2</v>
      </c>
      <c r="H28" s="20"/>
      <c r="I28" s="18"/>
      <c r="J28" s="19"/>
      <c r="K28" s="26"/>
      <c r="L28" s="18"/>
      <c r="M28" s="12" t="s">
        <v>17</v>
      </c>
      <c r="N28" s="27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IN28" s="4"/>
      <c r="IO28" s="4"/>
      <c r="IP28" s="4"/>
      <c r="IQ28" s="4"/>
      <c r="IR28" s="4"/>
      <c r="IS28" s="4"/>
    </row>
    <row r="29" spans="1:253" s="10" customFormat="1" ht="62.25" customHeight="1" hidden="1">
      <c r="A29" s="11">
        <v>45</v>
      </c>
      <c r="B29" s="12">
        <v>900</v>
      </c>
      <c r="C29" s="11">
        <v>90095</v>
      </c>
      <c r="D29" s="13"/>
      <c r="E29" s="25" t="s">
        <v>22</v>
      </c>
      <c r="F29" s="15">
        <f>G29+H29+J29+K29</f>
        <v>0</v>
      </c>
      <c r="G29" s="16">
        <f>1300000+900000+121951+400000-2721951</f>
        <v>0</v>
      </c>
      <c r="H29" s="30"/>
      <c r="I29" s="20"/>
      <c r="J29" s="31"/>
      <c r="K29" s="19"/>
      <c r="L29" s="18"/>
      <c r="M29" s="32" t="s">
        <v>17</v>
      </c>
      <c r="N29" s="33"/>
      <c r="O29" s="34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IN29" s="4"/>
      <c r="IO29" s="4"/>
      <c r="IP29" s="4"/>
      <c r="IQ29" s="4"/>
      <c r="IR29" s="4"/>
      <c r="IS29" s="4"/>
    </row>
    <row r="30" spans="1:253" s="10" customFormat="1" ht="44.25" customHeight="1" thickBot="1">
      <c r="A30" s="11">
        <v>14</v>
      </c>
      <c r="B30" s="12">
        <v>926</v>
      </c>
      <c r="C30" s="11">
        <v>92695</v>
      </c>
      <c r="D30" s="13"/>
      <c r="E30" s="25" t="s">
        <v>44</v>
      </c>
      <c r="F30" s="15">
        <f>200000</f>
        <v>200000</v>
      </c>
      <c r="G30" s="16">
        <v>102090</v>
      </c>
      <c r="H30" s="30"/>
      <c r="I30" s="20"/>
      <c r="J30" s="31"/>
      <c r="K30" s="19"/>
      <c r="L30" s="18"/>
      <c r="M30" s="32" t="s">
        <v>17</v>
      </c>
      <c r="N30" s="33"/>
      <c r="O30" s="34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IN30" s="4"/>
      <c r="IO30" s="4"/>
      <c r="IP30" s="4"/>
      <c r="IQ30" s="4"/>
      <c r="IR30" s="4"/>
      <c r="IS30" s="4"/>
    </row>
    <row r="31" spans="1:253" s="10" customFormat="1" ht="40.5" customHeight="1" thickBot="1">
      <c r="A31" s="11">
        <v>15</v>
      </c>
      <c r="B31" s="12">
        <v>926</v>
      </c>
      <c r="C31" s="11">
        <v>92695</v>
      </c>
      <c r="D31" s="13"/>
      <c r="E31" s="25" t="s">
        <v>45</v>
      </c>
      <c r="F31" s="15">
        <f>45000</f>
        <v>45000</v>
      </c>
      <c r="G31" s="16">
        <v>125000</v>
      </c>
      <c r="H31" s="30"/>
      <c r="I31" s="20"/>
      <c r="J31" s="31"/>
      <c r="K31" s="19"/>
      <c r="L31" s="18"/>
      <c r="M31" s="32" t="s">
        <v>17</v>
      </c>
      <c r="N31" s="33"/>
      <c r="O31" s="3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IN31" s="4"/>
      <c r="IO31" s="4"/>
      <c r="IP31" s="4"/>
      <c r="IQ31" s="4"/>
      <c r="IR31" s="4"/>
      <c r="IS31" s="4"/>
    </row>
    <row r="32" spans="1:253" s="10" customFormat="1" ht="40.5" customHeight="1" thickBot="1">
      <c r="A32" s="11">
        <v>16</v>
      </c>
      <c r="B32" s="12">
        <v>926</v>
      </c>
      <c r="C32" s="11">
        <v>92695</v>
      </c>
      <c r="D32" s="13"/>
      <c r="E32" s="25" t="s">
        <v>46</v>
      </c>
      <c r="F32" s="15">
        <v>102000</v>
      </c>
      <c r="G32" s="16"/>
      <c r="H32" s="30"/>
      <c r="I32" s="20"/>
      <c r="J32" s="31"/>
      <c r="K32" s="19"/>
      <c r="L32" s="18"/>
      <c r="M32" s="32" t="s">
        <v>17</v>
      </c>
      <c r="N32" s="33"/>
      <c r="O32" s="34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IN32" s="4"/>
      <c r="IO32" s="4"/>
      <c r="IP32" s="4"/>
      <c r="IQ32" s="4"/>
      <c r="IR32" s="4"/>
      <c r="IS32" s="4"/>
    </row>
    <row r="33" spans="1:253" s="10" customFormat="1" ht="33.75" customHeight="1" thickBot="1">
      <c r="A33" s="62" t="s">
        <v>23</v>
      </c>
      <c r="B33" s="62"/>
      <c r="C33" s="62"/>
      <c r="D33" s="62"/>
      <c r="E33" s="62"/>
      <c r="F33" s="29">
        <f>SUM(F14:F32)</f>
        <v>9889159.11</v>
      </c>
      <c r="G33" s="29">
        <f>SUM(G14:G31)</f>
        <v>6995535.2</v>
      </c>
      <c r="H33" s="36">
        <f>SUM(H14:H29)</f>
        <v>0</v>
      </c>
      <c r="I33" s="37">
        <f>J33</f>
        <v>0</v>
      </c>
      <c r="J33" s="38">
        <f>SUM(J14:J31)</f>
        <v>0</v>
      </c>
      <c r="K33" s="38">
        <f>SUM(K14:K31)</f>
        <v>0</v>
      </c>
      <c r="L33" s="39">
        <f>K33</f>
        <v>0</v>
      </c>
      <c r="M33" s="35" t="s">
        <v>24</v>
      </c>
      <c r="N33" s="57"/>
      <c r="O33" s="57"/>
      <c r="P33" s="57"/>
      <c r="Q33" s="40"/>
      <c r="IN33" s="4"/>
      <c r="IO33" s="4"/>
      <c r="IP33" s="4"/>
      <c r="IQ33" s="4"/>
      <c r="IR33" s="4"/>
      <c r="IS33" s="4"/>
    </row>
    <row r="34" spans="1:253" s="10" customFormat="1" ht="35.25" customHeight="1" thickBot="1">
      <c r="A34" s="58" t="s">
        <v>48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9"/>
      <c r="IN34" s="4"/>
      <c r="IO34" s="4"/>
      <c r="IP34" s="4"/>
      <c r="IQ34" s="4"/>
      <c r="IR34" s="4"/>
      <c r="IS34" s="4"/>
    </row>
    <row r="35" spans="1:253" s="10" customFormat="1" ht="44.25" customHeight="1" thickBot="1">
      <c r="A35" s="11">
        <v>1</v>
      </c>
      <c r="B35" s="12">
        <v>400</v>
      </c>
      <c r="C35" s="11">
        <v>40002</v>
      </c>
      <c r="D35" s="13"/>
      <c r="E35" s="14" t="s">
        <v>25</v>
      </c>
      <c r="F35" s="15">
        <f>5000000</f>
        <v>5000000</v>
      </c>
      <c r="G35" s="41">
        <f>8800000+1500000</f>
        <v>10300000</v>
      </c>
      <c r="H35" s="20"/>
      <c r="I35" s="18"/>
      <c r="J35" s="19"/>
      <c r="K35" s="19"/>
      <c r="L35" s="20"/>
      <c r="M35" s="12" t="s">
        <v>26</v>
      </c>
      <c r="N35" s="9"/>
      <c r="IN35" s="4"/>
      <c r="IO35" s="4"/>
      <c r="IP35" s="4"/>
      <c r="IQ35" s="4"/>
      <c r="IR35" s="4"/>
      <c r="IS35" s="4"/>
    </row>
    <row r="36" spans="1:253" s="10" customFormat="1" ht="50.25" customHeight="1" thickBot="1">
      <c r="A36" s="11">
        <v>2</v>
      </c>
      <c r="B36" s="12">
        <v>700</v>
      </c>
      <c r="C36" s="11">
        <v>70021</v>
      </c>
      <c r="D36" s="13"/>
      <c r="E36" s="14" t="s">
        <v>36</v>
      </c>
      <c r="F36" s="29">
        <v>2500000</v>
      </c>
      <c r="G36" s="41"/>
      <c r="H36" s="20"/>
      <c r="I36" s="18"/>
      <c r="J36" s="19"/>
      <c r="K36" s="19"/>
      <c r="L36" s="20"/>
      <c r="M36" s="12" t="s">
        <v>26</v>
      </c>
      <c r="N36" s="9"/>
      <c r="IN36" s="4"/>
      <c r="IO36" s="4"/>
      <c r="IP36" s="4"/>
      <c r="IQ36" s="4"/>
      <c r="IR36" s="4"/>
      <c r="IS36" s="4"/>
    </row>
    <row r="37" spans="1:253" s="10" customFormat="1" ht="41.25" customHeight="1" thickBot="1">
      <c r="A37" s="11">
        <v>3</v>
      </c>
      <c r="B37" s="12">
        <v>851</v>
      </c>
      <c r="C37" s="11">
        <v>85195</v>
      </c>
      <c r="D37" s="13"/>
      <c r="E37" s="14" t="s">
        <v>27</v>
      </c>
      <c r="F37" s="15">
        <f>3000000</f>
        <v>3000000</v>
      </c>
      <c r="G37" s="41">
        <v>2000000</v>
      </c>
      <c r="H37" s="20"/>
      <c r="I37" s="18"/>
      <c r="J37" s="19"/>
      <c r="K37" s="19"/>
      <c r="L37" s="20"/>
      <c r="M37" s="12" t="s">
        <v>26</v>
      </c>
      <c r="N37" s="9"/>
      <c r="IN37" s="4"/>
      <c r="IO37" s="4"/>
      <c r="IP37" s="4"/>
      <c r="IQ37" s="4"/>
      <c r="IR37" s="4"/>
      <c r="IS37" s="4"/>
    </row>
    <row r="38" spans="1:253" s="10" customFormat="1" ht="47.25" customHeight="1" thickBot="1">
      <c r="A38" s="11">
        <v>4</v>
      </c>
      <c r="B38" s="12">
        <v>926</v>
      </c>
      <c r="C38" s="11">
        <v>92695</v>
      </c>
      <c r="D38" s="13"/>
      <c r="E38" s="14" t="s">
        <v>34</v>
      </c>
      <c r="F38" s="29">
        <v>1000000</v>
      </c>
      <c r="G38" s="41">
        <v>1000000</v>
      </c>
      <c r="H38" s="20"/>
      <c r="I38" s="18"/>
      <c r="J38" s="19"/>
      <c r="K38" s="19"/>
      <c r="L38" s="20"/>
      <c r="M38" s="12" t="s">
        <v>26</v>
      </c>
      <c r="N38" s="9"/>
      <c r="IN38" s="4"/>
      <c r="IO38" s="4"/>
      <c r="IP38" s="4"/>
      <c r="IQ38" s="4"/>
      <c r="IR38" s="4"/>
      <c r="IS38" s="4"/>
    </row>
    <row r="39" spans="1:253" s="10" customFormat="1" ht="35.25" customHeight="1" thickBot="1">
      <c r="A39" s="62" t="s">
        <v>28</v>
      </c>
      <c r="B39" s="62" t="e">
        <f>#N/A</f>
        <v>#N/A</v>
      </c>
      <c r="C39" s="62" t="e">
        <f>#N/A</f>
        <v>#N/A</v>
      </c>
      <c r="D39" s="62" t="e">
        <f>#N/A</f>
        <v>#N/A</v>
      </c>
      <c r="E39" s="62" t="e">
        <f>#N/A</f>
        <v>#N/A</v>
      </c>
      <c r="F39" s="15">
        <f>F35+F36+F37+F38</f>
        <v>11500000</v>
      </c>
      <c r="G39" s="15" t="e">
        <f>G35+#REF!+G37+#REF!</f>
        <v>#REF!</v>
      </c>
      <c r="H39" s="42" t="e">
        <f>H35+#REF!+H37+#REF!</f>
        <v>#REF!</v>
      </c>
      <c r="I39" s="42" t="e">
        <f>I35+#REF!+I37+#REF!</f>
        <v>#REF!</v>
      </c>
      <c r="J39" s="42" t="e">
        <f>J35+#REF!+J37</f>
        <v>#REF!</v>
      </c>
      <c r="K39" s="42" t="e">
        <f>K35+#REF!+K37</f>
        <v>#REF!</v>
      </c>
      <c r="L39" s="42" t="e">
        <f>L35+#REF!+L37+#REF!</f>
        <v>#REF!</v>
      </c>
      <c r="M39" s="35" t="s">
        <v>29</v>
      </c>
      <c r="N39" s="9"/>
      <c r="IN39" s="4"/>
      <c r="IO39" s="4"/>
      <c r="IP39" s="4"/>
      <c r="IQ39" s="4"/>
      <c r="IR39" s="4"/>
      <c r="IS39" s="4"/>
    </row>
    <row r="40" spans="1:253" s="10" customFormat="1" ht="40.5" customHeight="1" hidden="1">
      <c r="A40" s="11">
        <v>9</v>
      </c>
      <c r="B40" s="12">
        <v>921</v>
      </c>
      <c r="C40" s="11">
        <v>92116</v>
      </c>
      <c r="D40" s="13"/>
      <c r="E40" s="14" t="s">
        <v>31</v>
      </c>
      <c r="F40" s="15">
        <f>G40+H40+J40+K40</f>
        <v>0</v>
      </c>
      <c r="G40" s="16">
        <f>200000-200000</f>
        <v>0</v>
      </c>
      <c r="H40" s="20"/>
      <c r="I40" s="18"/>
      <c r="J40" s="19"/>
      <c r="K40" s="19"/>
      <c r="L40" s="20"/>
      <c r="M40" s="12" t="s">
        <v>30</v>
      </c>
      <c r="N40" s="9"/>
      <c r="IN40" s="4"/>
      <c r="IO40" s="4"/>
      <c r="IP40" s="4"/>
      <c r="IQ40" s="4"/>
      <c r="IR40" s="4"/>
      <c r="IS40" s="4"/>
    </row>
    <row r="41" spans="1:253" s="10" customFormat="1" ht="29.25" customHeight="1" thickBot="1">
      <c r="A41" s="64" t="s">
        <v>37</v>
      </c>
      <c r="B41" s="64"/>
      <c r="C41" s="64"/>
      <c r="D41" s="64"/>
      <c r="E41" s="64"/>
      <c r="F41" s="15">
        <f>F33+F39</f>
        <v>21389159.11</v>
      </c>
      <c r="G41" s="43" t="e">
        <f>G33+#REF!+G39</f>
        <v>#REF!</v>
      </c>
      <c r="H41" s="39" t="e">
        <f>H33+#REF!</f>
        <v>#REF!</v>
      </c>
      <c r="I41" s="44" t="e">
        <f>I33+#REF!</f>
        <v>#REF!</v>
      </c>
      <c r="J41" s="43" t="e">
        <f>J33+J39+#REF!</f>
        <v>#REF!</v>
      </c>
      <c r="K41" s="43" t="e">
        <f>K33+K39+#REF!</f>
        <v>#REF!</v>
      </c>
      <c r="L41" s="38" t="e">
        <f>L39+#REF!+L33</f>
        <v>#REF!</v>
      </c>
      <c r="M41" s="45" t="s">
        <v>24</v>
      </c>
      <c r="N41" s="9"/>
      <c r="IN41" s="4"/>
      <c r="IO41" s="4"/>
      <c r="IP41" s="4"/>
      <c r="IQ41" s="4"/>
      <c r="IR41" s="4"/>
      <c r="IS41" s="4"/>
    </row>
    <row r="42" spans="1:247" ht="36" customHeight="1">
      <c r="A42" s="8"/>
      <c r="B42" s="65"/>
      <c r="C42" s="65"/>
      <c r="D42" s="65"/>
      <c r="E42" s="65"/>
      <c r="F42" s="47"/>
      <c r="G42" s="47"/>
      <c r="H42" s="47"/>
      <c r="I42" s="47"/>
      <c r="J42" s="48"/>
      <c r="K42" s="49"/>
      <c r="L42" s="4"/>
      <c r="M42" s="4"/>
      <c r="N42" s="4"/>
      <c r="O42" s="4"/>
      <c r="P42" s="47"/>
      <c r="Q42" s="47"/>
      <c r="R42" s="47"/>
      <c r="S42" s="47"/>
      <c r="T42" s="47"/>
      <c r="U42" s="47"/>
      <c r="V42" s="47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</row>
    <row r="43" spans="1:247" ht="1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4"/>
      <c r="O43" s="4"/>
      <c r="P43" s="47"/>
      <c r="Q43" s="47"/>
      <c r="R43" s="47"/>
      <c r="S43" s="47"/>
      <c r="T43" s="47"/>
      <c r="U43" s="47"/>
      <c r="V43" s="47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</row>
    <row r="44" spans="1:247" ht="55.5" customHeight="1">
      <c r="A44" s="4"/>
      <c r="B44" s="4"/>
      <c r="C44" s="50"/>
      <c r="D44" s="4"/>
      <c r="E44" s="46"/>
      <c r="F44" s="47"/>
      <c r="G44" s="47"/>
      <c r="H44" s="47" t="s">
        <v>32</v>
      </c>
      <c r="I44" s="51"/>
      <c r="J44" s="48"/>
      <c r="K44" s="48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</row>
  </sheetData>
  <sheetProtection selectLockedCells="1" selectUnlockedCells="1"/>
  <mergeCells count="30">
    <mergeCell ref="B8:B12"/>
    <mergeCell ref="C8:C12"/>
    <mergeCell ref="D8:D12"/>
    <mergeCell ref="A41:E41"/>
    <mergeCell ref="B42:E42"/>
    <mergeCell ref="A6:M6"/>
    <mergeCell ref="E8:E10"/>
    <mergeCell ref="F8:F12"/>
    <mergeCell ref="G8:L8"/>
    <mergeCell ref="A39:E39"/>
    <mergeCell ref="N33:P33"/>
    <mergeCell ref="A34:M34"/>
    <mergeCell ref="F2:M2"/>
    <mergeCell ref="A43:M43"/>
    <mergeCell ref="E11:E12"/>
    <mergeCell ref="A13:M13"/>
    <mergeCell ref="A33:E33"/>
    <mergeCell ref="K10:K12"/>
    <mergeCell ref="L10:L12"/>
    <mergeCell ref="A8:A12"/>
    <mergeCell ref="F1:M1"/>
    <mergeCell ref="F3:M3"/>
    <mergeCell ref="F4:M4"/>
    <mergeCell ref="F5:M5"/>
    <mergeCell ref="H10:H12"/>
    <mergeCell ref="I10:I12"/>
    <mergeCell ref="J10:J12"/>
    <mergeCell ref="M8:M12"/>
    <mergeCell ref="G9:L9"/>
    <mergeCell ref="G10:G12"/>
  </mergeCells>
  <printOptions horizontalCentered="1"/>
  <pageMargins left="0.7083333333333334" right="0.7083333333333334" top="0.9840277777777777" bottom="0.6888888888888889" header="0.5118055555555555" footer="0.5118055555555555"/>
  <pageSetup fitToHeight="11" fitToWidth="1" horizontalDpi="600" verticalDpi="600" orientation="landscape" paperSize="9" r:id="rId1"/>
  <rowBreaks count="2" manualBreakCount="2">
    <brk id="33" max="25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cp:lastPrinted>2017-01-03T12:48:47Z</cp:lastPrinted>
  <dcterms:created xsi:type="dcterms:W3CDTF">2016-05-19T07:12:18Z</dcterms:created>
  <dcterms:modified xsi:type="dcterms:W3CDTF">2017-01-09T10:32:11Z</dcterms:modified>
  <cp:category/>
  <cp:version/>
  <cp:contentType/>
  <cp:contentStatus/>
</cp:coreProperties>
</file>