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2a" sheetId="1" r:id="rId1"/>
  </sheets>
  <definedNames>
    <definedName name="_xlnm.Print_Area" localSheetId="0">'Załącznik Nr 2a'!$A$1:$N$324</definedName>
    <definedName name="_xlnm.Print_Titles" localSheetId="0">'Załącznik Nr 2a'!$5:$6</definedName>
  </definedNames>
  <calcPr fullCalcOnLoad="1"/>
</workbook>
</file>

<file path=xl/sharedStrings.xml><?xml version="1.0" encoding="utf-8"?>
<sst xmlns="http://schemas.openxmlformats.org/spreadsheetml/2006/main" count="530" uniqueCount="166">
  <si>
    <t>Załącznik Nr 2a</t>
  </si>
  <si>
    <t>WYKONANIE WYDATKÓW BIEŻĄCYCH BUDŻETU MIASTA PŁOCKA ZA 2017 ROK</t>
  </si>
  <si>
    <t>Dział</t>
  </si>
  <si>
    <t>Rozdział</t>
  </si>
  <si>
    <t>Nazwa działu i rozdziału</t>
  </si>
  <si>
    <t>Ogółem</t>
  </si>
  <si>
    <t>% wykonania</t>
  </si>
  <si>
    <t>Wydatki jednostek budżetowych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</si>
  <si>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</si>
  <si>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</si>
  <si>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</si>
  <si>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</si>
  <si>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</si>
  <si>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</si>
  <si>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</si>
  <si>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</si>
  <si>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010</t>
  </si>
  <si>
    <t>-</t>
  </si>
  <si>
    <t>Rolnictwo i łowiectwo</t>
  </si>
  <si>
    <t>plan</t>
  </si>
  <si>
    <t>wykonanie</t>
  </si>
  <si>
    <t>01030</t>
  </si>
  <si>
    <t>Izby rolnicze</t>
  </si>
  <si>
    <t>01095</t>
  </si>
  <si>
    <t>Pozostała działalność</t>
  </si>
  <si>
    <t>020</t>
  </si>
  <si>
    <t>Leśnictwo</t>
  </si>
  <si>
    <t>02001</t>
  </si>
  <si>
    <t>Gospodarka leśna</t>
  </si>
  <si>
    <t>Handel</t>
  </si>
  <si>
    <t>Transport i łączność</t>
  </si>
  <si>
    <t>Lokalny transport zbiorowy</t>
  </si>
  <si>
    <t>Drogi publiczne w miastach na prawach powiatu</t>
  </si>
  <si>
    <t>Drogi publiczne gminne</t>
  </si>
  <si>
    <t>Drogi wewnętrzne</t>
  </si>
  <si>
    <t>Turystyka</t>
  </si>
  <si>
    <t>Zadania w zakresie upowszechniania turystyki</t>
  </si>
  <si>
    <t>Gospodarka mieszkaniowa</t>
  </si>
  <si>
    <t>Gospodarka gruntami i nieruchomościami</t>
  </si>
  <si>
    <t>Towarzystwa budownictwa społecznego</t>
  </si>
  <si>
    <t>Działalność usługowa</t>
  </si>
  <si>
    <t>Plany zagospodarowania przestrzennego</t>
  </si>
  <si>
    <t>Prace geologiczne</t>
  </si>
  <si>
    <t>Zadania z zakresu geodezji i kartografii</t>
  </si>
  <si>
    <t>Nadzór budowlany</t>
  </si>
  <si>
    <t>Cmentarze</t>
  </si>
  <si>
    <t>Informatyka</t>
  </si>
  <si>
    <t>Administracja publiczna</t>
  </si>
  <si>
    <t>Urzędy wojewódzkie</t>
  </si>
  <si>
    <t>Starostwa powiatowe</t>
  </si>
  <si>
    <t>Rady miast na prawach powiatu</t>
  </si>
  <si>
    <t>Urzędy miast na prawach powiatu</t>
  </si>
  <si>
    <t>Kwalifikacja wojskowa</t>
  </si>
  <si>
    <t>Promocja jednostek samorządu terytorialnego</t>
  </si>
  <si>
    <t>Wspólna obsługa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</si>
  <si>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</si>
  <si>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</si>
  <si>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</si>
  <si>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Komendy wojewódzkie Policji</t>
  </si>
  <si>
    <t>Komendy powiatowe Policji</t>
  </si>
  <si>
    <t>Komendy wojewódzkie Państwowej Straży Pożarnej</t>
  </si>
  <si>
    <t>Komendy powiatowe Państwowej Straży Pożarnej</t>
  </si>
  <si>
    <t>Ochotnicze straże pożarne</t>
  </si>
  <si>
    <t>Obrona cywilna</t>
  </si>
  <si>
    <t>Zadania ratownictwa górskiego i wodnego</t>
  </si>
  <si>
    <t>Straż Miejska</t>
  </si>
  <si>
    <t>Zarządzanie kryzysowe</t>
  </si>
  <si>
    <t>Usuwanie skutków klęsk żywiołowych</t>
  </si>
  <si>
    <t>Wymiar sprawiedliwości</t>
  </si>
  <si>
    <t>Nieodpłatna pomoc prawna</t>
  </si>
  <si>
    <t>Obsługa długu publicznego</t>
  </si>
  <si>
    <t>Obsługa zadłużenia zagranicznego, należności i innych operacji zagranicznych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</si>
  <si>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</si>
  <si>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</si>
  <si>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</t>
  </si>
  <si>
    <t>Rezerwy ogólne i celowe</t>
  </si>
  <si>
    <t>Część równoważąca subwencji ogólnej dla gmin</t>
  </si>
  <si>
    <t>Część równoważąca subwencji ogólnej dla powiatów</t>
  </si>
  <si>
    <t>Oświata i wychowanie</t>
  </si>
  <si>
    <t>Szkoły podstawowe</t>
  </si>
  <si>
    <t>Szkoły podstawowe specjalne</t>
  </si>
  <si>
    <t>Oddziały przedszkolne w szkołach podstawowych</t>
  </si>
  <si>
    <t>Przedszkola</t>
  </si>
  <si>
    <t xml:space="preserve">Inne formy wychowania przedszkolnego </t>
  </si>
  <si>
    <t>Gimnazja</t>
  </si>
  <si>
    <t>Gimnazja specjalne</t>
  </si>
  <si>
    <t>Dowożenie uczniów do szkół</t>
  </si>
  <si>
    <t>Licea ogólnokształcące</t>
  </si>
  <si>
    <t>Szkoły zawodowe</t>
  </si>
  <si>
    <t>Szkoły artystyczne</t>
  </si>
  <si>
    <t>Dokształcanie i doskonalenie nauczycieli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</si>
  <si>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</si>
  <si>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</si>
  <si>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</si>
  <si>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</si>
  <si>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Szkolnictwo wyższe</t>
  </si>
  <si>
    <t>Działalność dydaktyczna</t>
  </si>
  <si>
    <t>Ochrona zdrowia</t>
  </si>
  <si>
    <t>Zakłady opiekuńczo - lecznicze i pielęgnacyjno - opiekuńcze</t>
  </si>
  <si>
    <t>Programy polityki zdrowotnej</t>
  </si>
  <si>
    <t>Zwalczanie narkomanii</t>
  </si>
  <si>
    <t>Przeciwdziałanie alkoholizmowi</t>
  </si>
  <si>
    <t>Składki na ubezpieczenie zdrowotne oraz świadczenia dla osób nieobjętych obowiązkiem ubezpieczenia zdrowotnego</t>
  </si>
  <si>
    <t>Izby wytrzeźwień</t>
  </si>
  <si>
    <t>Pomoc społeczna</t>
  </si>
  <si>
    <t>Domy pomocy społecznej</t>
  </si>
  <si>
    <t>Ośrodki wsparcia</t>
  </si>
  <si>
    <t>Zadania w zakresie przeciwdziałania przemocy w rodzinie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</si>
  <si>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</si>
  <si>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</si>
  <si>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</si>
  <si>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</si>
  <si>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</si>
  <si>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</si>
  <si>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</si>
  <si>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Pomoc w zakresie dożywiania</t>
  </si>
  <si>
    <t>Centra integracji społecznej</t>
  </si>
  <si>
    <t>Pozostałe zadania w zakresie polityki społecznej</t>
  </si>
  <si>
    <t>Rehabilitacja zawodowa i społeczna osób niepełnosprawnych</t>
  </si>
  <si>
    <t>Zespoły do spraw orzekania o niepełnosprawności</t>
  </si>
  <si>
    <t>Państwowy Fundusz Rehabilitacji Osób Niepełnosprawnych</t>
  </si>
  <si>
    <t>Powiatowe urzędy pracy</t>
  </si>
  <si>
    <t>Pomoc dla repatriantów</t>
  </si>
  <si>
    <t>Edukacyjna opieka wychowawcza</t>
  </si>
  <si>
    <t>Świetlice szkolne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</si>
  <si>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</si>
  <si>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</si>
  <si>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</si>
  <si>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</si>
  <si>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</si>
  <si>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Kolonie i obozy oraz inne formy wypoczynku dzieci i młodzieży szkolnej, a także szkolenia młodzieży</t>
  </si>
  <si>
    <t>Pomoc materialna dla uczniów</t>
  </si>
  <si>
    <t>Pomoc materialna dla uczniów o charakterze motywacyjnym</t>
  </si>
  <si>
    <t>Szkolne schroniska młodzieżowe</t>
  </si>
  <si>
    <t>Rodzina</t>
  </si>
  <si>
    <t>Świadczenie wychowawcze</t>
  </si>
  <si>
    <t>Świadczenia rodzinne, świadczenie z funduszu alimentacyjnego oraz składki na ubezpieczenia emerytalne i rentowe z ubezpieczenia społecznego</t>
  </si>
  <si>
    <t>Karta Dużej Rodziny</t>
  </si>
  <si>
    <t>Wspieranie rodziny</t>
  </si>
  <si>
    <t>Tworzenie i funkcjonowanie żłobków</t>
  </si>
  <si>
    <t>Rodziny zastępcze</t>
  </si>
  <si>
    <t>Działalność placówek opiekuńczo wychowawczych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</si>
  <si>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</si>
  <si>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</si>
  <si>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</si>
  <si>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</si>
  <si>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</si>
  <si>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</t>
  </si>
  <si>
    <t>Zmniejszenie hałasu i wibracji</t>
  </si>
  <si>
    <t>Schroniska dla zwierząt</t>
  </si>
  <si>
    <t>Oświetlenie ulic, placów i dróg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</si>
  <si>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</si>
  <si>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</si>
  <si>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</si>
  <si>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</si>
  <si>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Galerie i biura wystaw artystycznych</t>
  </si>
  <si>
    <t>Biblioteki</t>
  </si>
  <si>
    <t>Muzea</t>
  </si>
  <si>
    <t>Ochrona zabytków i opieka nad zabytkami</t>
  </si>
  <si>
    <t>Działalność dotycząca miejsc pamięci narodowej oraz ochrony pamięci walk i męczeństwa</t>
  </si>
  <si>
    <t>Ogrody botaniczne i zoologiczne oraz naturalne obszary i obiekty chronionej przyrody</t>
  </si>
  <si>
    <t>Ogrody botaniczne i zoologiczne</t>
  </si>
  <si>
    <t>Kultura fizyczna</t>
  </si>
  <si>
    <t>Obiekty sportowe</t>
  </si>
  <si>
    <t>Zadania w zakresie kultury fizycznej</t>
  </si>
  <si>
    <t>Ogółem wydatki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</si>
</sst>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\ #,##0.00&quot;      &quot;;\-#,##0.00&quot;      &quot;;&quot; -&quot;#&quot;      &quot;;@\ "/>
    <numFmt numFmtId="166" formatCode="\ #,##0.00&quot; zł &quot;;\-#,##0.00&quot; zł &quot;;&quot; -&quot;#&quot; zł &quot;;@\ "/>
    <numFmt numFmtId="167" formatCode="&quot;PRAWDA&quot;;&quot;PRAWDA&quot;;&quot;FAŁSZ&quot;"/>
  </numFmts>
  <fonts count="40">
    <font>
      <sz val="10"/>
      <name val="Arial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42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0" fontId="5" fillId="0" borderId="0" xfId="0" applyNumberFormat="1" applyFont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6" fontId="5" fillId="0" borderId="10" xfId="58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4"/>
  <sheetViews>
    <sheetView tabSelected="1" view="pageBreakPreview" zoomScaleSheetLayoutView="100" zoomScalePageLayoutView="0" workbookViewId="0" topLeftCell="A1">
      <pane ySplit="6" topLeftCell="A316" activePane="bottomLeft" state="frozen"/>
      <selection pane="topLeft" activeCell="A1" sqref="A1"/>
      <selection pane="bottomLeft" activeCell="R301" sqref="O1:R16384"/>
    </sheetView>
  </sheetViews>
  <sheetFormatPr defaultColWidth="9.140625" defaultRowHeight="8.25" customHeight="1"/>
  <cols>
    <col min="1" max="1" width="6.57421875" style="1" customWidth="1"/>
    <col min="2" max="2" width="8.8515625" style="1" customWidth="1"/>
    <col min="3" max="3" width="23.140625" style="1" customWidth="1"/>
    <col min="4" max="4" width="10.7109375" style="1" customWidth="1"/>
    <col min="5" max="5" width="15.57421875" style="1" customWidth="1"/>
    <col min="6" max="6" width="10.421875" style="2" customWidth="1"/>
    <col min="7" max="9" width="15.7109375" style="1" customWidth="1"/>
    <col min="10" max="10" width="14.57421875" style="1" customWidth="1"/>
    <col min="11" max="11" width="15.421875" style="0" customWidth="1"/>
    <col min="12" max="12" width="13.421875" style="0" customWidth="1"/>
    <col min="13" max="13" width="14.28125" style="0" customWidth="1"/>
    <col min="14" max="14" width="14.421875" style="0" customWidth="1"/>
    <col min="15" max="15" width="29.8515625" style="3" customWidth="1"/>
    <col min="16" max="16" width="13.28125" style="3" customWidth="1"/>
  </cols>
  <sheetData>
    <row r="1" spans="12:14" ht="20.25" customHeight="1">
      <c r="L1" s="14" t="s">
        <v>0</v>
      </c>
      <c r="M1" s="14"/>
      <c r="N1" s="14"/>
    </row>
    <row r="2" ht="12.75" customHeight="1"/>
    <row r="3" spans="1:14" ht="24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s="6" customFormat="1" ht="55.5" customHeight="1">
      <c r="A5" s="17" t="s">
        <v>2</v>
      </c>
      <c r="B5" s="17" t="s">
        <v>3</v>
      </c>
      <c r="C5" s="17" t="s">
        <v>4</v>
      </c>
      <c r="D5" s="17" t="s">
        <v>5</v>
      </c>
      <c r="E5" s="17"/>
      <c r="F5" s="17" t="s">
        <v>6</v>
      </c>
      <c r="G5" s="17" t="s">
        <v>7</v>
      </c>
      <c r="H5" s="17" t="s">
        <v>8</v>
      </c>
      <c r="I5" s="17"/>
      <c r="J5" s="17" t="s">
        <v>9</v>
      </c>
      <c r="K5" s="17" t="s">
        <v>10</v>
      </c>
      <c r="L5" s="17" t="s">
        <v>11</v>
      </c>
      <c r="M5" s="17" t="s">
        <v>12</v>
      </c>
      <c r="N5" s="18" t="s">
        <v>13</v>
      </c>
      <c r="O5" s="5"/>
      <c r="P5" s="5"/>
    </row>
    <row r="6" spans="1:16" s="6" customFormat="1" ht="55.5" customHeight="1">
      <c r="A6" s="17"/>
      <c r="B6" s="17"/>
      <c r="C6" s="17"/>
      <c r="D6" s="17"/>
      <c r="E6" s="17"/>
      <c r="F6" s="17"/>
      <c r="G6" s="17"/>
      <c r="H6" s="4" t="s">
        <v>14</v>
      </c>
      <c r="I6" s="4" t="s">
        <v>15</v>
      </c>
      <c r="J6" s="17"/>
      <c r="K6" s="17"/>
      <c r="L6" s="17"/>
      <c r="M6" s="17"/>
      <c r="N6" s="18"/>
      <c r="O6" s="5"/>
      <c r="P6" s="5"/>
    </row>
    <row r="7" spans="1:16" s="6" customFormat="1" ht="24" customHeight="1">
      <c r="A7" s="17" t="s">
        <v>16</v>
      </c>
      <c r="B7" s="17" t="s">
        <v>17</v>
      </c>
      <c r="C7" s="19" t="s">
        <v>18</v>
      </c>
      <c r="D7" s="7" t="s">
        <v>19</v>
      </c>
      <c r="E7" s="8">
        <f>E9+E11</f>
        <v>77604.04</v>
      </c>
      <c r="F7" s="20">
        <f>E8/E7</f>
        <v>0.9945901012369974</v>
      </c>
      <c r="G7" s="8">
        <f>G9+G11</f>
        <v>72284.04</v>
      </c>
      <c r="H7" s="8">
        <f>H9+H11</f>
        <v>0</v>
      </c>
      <c r="I7" s="8">
        <f>I9+I11</f>
        <v>72284.04</v>
      </c>
      <c r="J7" s="8">
        <f>J9+J11</f>
        <v>5320</v>
      </c>
      <c r="K7" s="8">
        <f>K9+K11</f>
        <v>0</v>
      </c>
      <c r="L7" s="8">
        <f>L9+L11</f>
        <v>0</v>
      </c>
      <c r="M7" s="8">
        <f>M9+M11</f>
        <v>0</v>
      </c>
      <c r="N7" s="8">
        <f>N9+N11</f>
        <v>0</v>
      </c>
      <c r="O7" s="5"/>
      <c r="P7" s="5"/>
    </row>
    <row r="8" spans="1:16" s="6" customFormat="1" ht="24" customHeight="1">
      <c r="A8" s="17"/>
      <c r="B8" s="17"/>
      <c r="C8" s="19"/>
      <c r="D8" s="7" t="s">
        <v>20</v>
      </c>
      <c r="E8" s="8">
        <f>E10+E12</f>
        <v>77184.20999999999</v>
      </c>
      <c r="F8" s="20"/>
      <c r="G8" s="8">
        <f>G10+G12</f>
        <v>72283.53</v>
      </c>
      <c r="H8" s="8">
        <f>H10+H12</f>
        <v>0</v>
      </c>
      <c r="I8" s="8">
        <f>I10+I12</f>
        <v>72283.53</v>
      </c>
      <c r="J8" s="8">
        <f>J10+J12</f>
        <v>4900.68</v>
      </c>
      <c r="K8" s="8">
        <f>K10+K12</f>
        <v>0</v>
      </c>
      <c r="L8" s="8">
        <f>L10+L12</f>
        <v>0</v>
      </c>
      <c r="M8" s="8">
        <f>M10+M12</f>
        <v>0</v>
      </c>
      <c r="N8" s="8">
        <f>N10+N12</f>
        <v>0</v>
      </c>
      <c r="O8" s="5"/>
      <c r="P8" s="5"/>
    </row>
    <row r="9" spans="1:16" s="6" customFormat="1" ht="24" customHeight="1">
      <c r="A9" s="21" t="s">
        <v>16</v>
      </c>
      <c r="B9" s="21" t="s">
        <v>21</v>
      </c>
      <c r="C9" s="22" t="s">
        <v>22</v>
      </c>
      <c r="D9" s="9" t="s">
        <v>19</v>
      </c>
      <c r="E9" s="10">
        <f>G9+J9+K9+L9+M9+N9</f>
        <v>5320</v>
      </c>
      <c r="F9" s="23">
        <f>E10/E9</f>
        <v>0.9211804511278197</v>
      </c>
      <c r="G9" s="10">
        <f>H9+I9</f>
        <v>0</v>
      </c>
      <c r="H9" s="11"/>
      <c r="I9" s="11"/>
      <c r="J9" s="10">
        <v>5320</v>
      </c>
      <c r="K9" s="10"/>
      <c r="L9" s="10"/>
      <c r="M9" s="10"/>
      <c r="N9" s="10"/>
      <c r="O9" s="5"/>
      <c r="P9" s="5"/>
    </row>
    <row r="10" spans="1:16" s="6" customFormat="1" ht="24" customHeight="1">
      <c r="A10" s="21"/>
      <c r="B10" s="21"/>
      <c r="C10" s="22"/>
      <c r="D10" s="9" t="s">
        <v>20</v>
      </c>
      <c r="E10" s="10">
        <f>G10+J10+K10+L10+M10+N10</f>
        <v>4900.68</v>
      </c>
      <c r="F10" s="23">
        <f>E11/E10*100</f>
        <v>1474.9797987218099</v>
      </c>
      <c r="G10" s="10">
        <f>H10+I10</f>
        <v>0</v>
      </c>
      <c r="H10" s="11"/>
      <c r="I10" s="11"/>
      <c r="J10" s="10">
        <v>4900.68</v>
      </c>
      <c r="K10" s="10"/>
      <c r="L10" s="10"/>
      <c r="M10" s="10"/>
      <c r="N10" s="10"/>
      <c r="O10" s="5"/>
      <c r="P10" s="5"/>
    </row>
    <row r="11" spans="1:16" s="6" customFormat="1" ht="24" customHeight="1">
      <c r="A11" s="24" t="s">
        <v>16</v>
      </c>
      <c r="B11" s="24" t="s">
        <v>23</v>
      </c>
      <c r="C11" s="25" t="s">
        <v>24</v>
      </c>
      <c r="D11" s="12" t="s">
        <v>19</v>
      </c>
      <c r="E11" s="11">
        <f>G11+J11+K11+L11+M11+N11</f>
        <v>72284.04</v>
      </c>
      <c r="F11" s="26">
        <v>0.9998999999999999</v>
      </c>
      <c r="G11" s="10">
        <f>H11+I11</f>
        <v>72284.04</v>
      </c>
      <c r="H11" s="11"/>
      <c r="I11" s="11">
        <v>72284.04</v>
      </c>
      <c r="J11" s="11"/>
      <c r="K11" s="11"/>
      <c r="L11" s="11"/>
      <c r="M11" s="11"/>
      <c r="N11" s="11"/>
      <c r="O11" s="5"/>
      <c r="P11" s="5"/>
    </row>
    <row r="12" spans="1:16" s="6" customFormat="1" ht="24" customHeight="1">
      <c r="A12" s="24"/>
      <c r="B12" s="24"/>
      <c r="C12" s="25"/>
      <c r="D12" s="12" t="s">
        <v>20</v>
      </c>
      <c r="E12" s="11">
        <f>G12+J12+K12+L12+M12+N12</f>
        <v>72283.53</v>
      </c>
      <c r="F12" s="26"/>
      <c r="G12" s="10">
        <f>H12+I12</f>
        <v>72283.53</v>
      </c>
      <c r="H12" s="11"/>
      <c r="I12" s="11">
        <v>72283.53</v>
      </c>
      <c r="J12" s="11"/>
      <c r="K12" s="11"/>
      <c r="L12" s="11"/>
      <c r="M12" s="11"/>
      <c r="N12" s="11"/>
      <c r="O12" s="5"/>
      <c r="P12" s="5"/>
    </row>
    <row r="13" spans="1:16" s="6" customFormat="1" ht="24" customHeight="1">
      <c r="A13" s="17" t="s">
        <v>25</v>
      </c>
      <c r="B13" s="17" t="s">
        <v>17</v>
      </c>
      <c r="C13" s="19" t="s">
        <v>26</v>
      </c>
      <c r="D13" s="7" t="s">
        <v>19</v>
      </c>
      <c r="E13" s="8">
        <f>E15</f>
        <v>4380</v>
      </c>
      <c r="F13" s="20">
        <f>E14/E13</f>
        <v>0.6703196347031963</v>
      </c>
      <c r="G13" s="8">
        <f>G15</f>
        <v>4380</v>
      </c>
      <c r="H13" s="8">
        <f>H15</f>
        <v>1000</v>
      </c>
      <c r="I13" s="8">
        <f>I15</f>
        <v>3380</v>
      </c>
      <c r="J13" s="8">
        <f>J15</f>
        <v>0</v>
      </c>
      <c r="K13" s="8">
        <f>K15</f>
        <v>0</v>
      </c>
      <c r="L13" s="8">
        <f>L15</f>
        <v>0</v>
      </c>
      <c r="M13" s="8">
        <f>M15</f>
        <v>0</v>
      </c>
      <c r="N13" s="8">
        <f>N15</f>
        <v>0</v>
      </c>
      <c r="O13" s="5"/>
      <c r="P13" s="5"/>
    </row>
    <row r="14" spans="1:16" s="6" customFormat="1" ht="24" customHeight="1">
      <c r="A14" s="17"/>
      <c r="B14" s="17"/>
      <c r="C14" s="19"/>
      <c r="D14" s="7" t="s">
        <v>20</v>
      </c>
      <c r="E14" s="8">
        <f>E16</f>
        <v>2936</v>
      </c>
      <c r="F14" s="20"/>
      <c r="G14" s="8">
        <f>G16</f>
        <v>2936</v>
      </c>
      <c r="H14" s="8">
        <f>H16</f>
        <v>936</v>
      </c>
      <c r="I14" s="8">
        <f>I16</f>
        <v>2000</v>
      </c>
      <c r="J14" s="8">
        <f>J16</f>
        <v>0</v>
      </c>
      <c r="K14" s="8">
        <f>K16</f>
        <v>0</v>
      </c>
      <c r="L14" s="8">
        <f>L16</f>
        <v>0</v>
      </c>
      <c r="M14" s="8">
        <f>M16</f>
        <v>0</v>
      </c>
      <c r="N14" s="8">
        <f>N16</f>
        <v>0</v>
      </c>
      <c r="O14" s="5"/>
      <c r="P14" s="5"/>
    </row>
    <row r="15" spans="1:16" s="6" customFormat="1" ht="24" customHeight="1">
      <c r="A15" s="21" t="s">
        <v>25</v>
      </c>
      <c r="B15" s="21" t="s">
        <v>27</v>
      </c>
      <c r="C15" s="22" t="s">
        <v>28</v>
      </c>
      <c r="D15" s="9" t="s">
        <v>19</v>
      </c>
      <c r="E15" s="10">
        <f>G15+J15+K15+L15+M15+N15</f>
        <v>4380</v>
      </c>
      <c r="F15" s="23">
        <f>E16/E15</f>
        <v>0.6703196347031963</v>
      </c>
      <c r="G15" s="10">
        <f>H15+I15</f>
        <v>4380</v>
      </c>
      <c r="H15" s="11">
        <v>1000</v>
      </c>
      <c r="I15" s="11">
        <v>3380</v>
      </c>
      <c r="J15" s="10"/>
      <c r="K15" s="10"/>
      <c r="L15" s="10"/>
      <c r="M15" s="10"/>
      <c r="N15" s="10"/>
      <c r="O15" s="5"/>
      <c r="P15" s="5"/>
    </row>
    <row r="16" spans="1:16" s="6" customFormat="1" ht="24" customHeight="1">
      <c r="A16" s="21"/>
      <c r="B16" s="21"/>
      <c r="C16" s="22"/>
      <c r="D16" s="9" t="s">
        <v>20</v>
      </c>
      <c r="E16" s="10">
        <f>G16+J16+K16+L16+M16+N16</f>
        <v>2936</v>
      </c>
      <c r="F16" s="23"/>
      <c r="G16" s="10">
        <f>H16+I16</f>
        <v>2936</v>
      </c>
      <c r="H16" s="11">
        <v>936</v>
      </c>
      <c r="I16" s="11">
        <v>2000</v>
      </c>
      <c r="J16" s="10"/>
      <c r="K16" s="10"/>
      <c r="L16" s="10"/>
      <c r="M16" s="10"/>
      <c r="N16" s="10"/>
      <c r="O16" s="5"/>
      <c r="P16" s="5"/>
    </row>
    <row r="17" spans="1:16" s="6" customFormat="1" ht="24" customHeight="1">
      <c r="A17" s="17">
        <v>500</v>
      </c>
      <c r="B17" s="17" t="s">
        <v>17</v>
      </c>
      <c r="C17" s="19" t="s">
        <v>29</v>
      </c>
      <c r="D17" s="7" t="s">
        <v>19</v>
      </c>
      <c r="E17" s="8">
        <f>E19</f>
        <v>555000</v>
      </c>
      <c r="F17" s="20">
        <f>E18/E17</f>
        <v>0.9421801981981982</v>
      </c>
      <c r="G17" s="8">
        <f>G19</f>
        <v>555000</v>
      </c>
      <c r="H17" s="8">
        <f>H19</f>
        <v>0</v>
      </c>
      <c r="I17" s="8">
        <f>I19</f>
        <v>555000</v>
      </c>
      <c r="J17" s="8">
        <f>J19</f>
        <v>0</v>
      </c>
      <c r="K17" s="8">
        <f>K19</f>
        <v>0</v>
      </c>
      <c r="L17" s="8">
        <f>L19</f>
        <v>0</v>
      </c>
      <c r="M17" s="8">
        <f>M19</f>
        <v>0</v>
      </c>
      <c r="N17" s="8">
        <f>N19</f>
        <v>0</v>
      </c>
      <c r="O17" s="5"/>
      <c r="P17" s="5"/>
    </row>
    <row r="18" spans="1:16" s="6" customFormat="1" ht="24" customHeight="1">
      <c r="A18" s="17"/>
      <c r="B18" s="17"/>
      <c r="C18" s="19"/>
      <c r="D18" s="7" t="s">
        <v>20</v>
      </c>
      <c r="E18" s="8">
        <f>E20</f>
        <v>522910.01</v>
      </c>
      <c r="F18" s="20"/>
      <c r="G18" s="8">
        <f>G20</f>
        <v>522910.01</v>
      </c>
      <c r="H18" s="8">
        <f>H20</f>
        <v>0</v>
      </c>
      <c r="I18" s="8">
        <f>I20</f>
        <v>522910.01</v>
      </c>
      <c r="J18" s="8">
        <f>J20</f>
        <v>0</v>
      </c>
      <c r="K18" s="8">
        <f>K20</f>
        <v>0</v>
      </c>
      <c r="L18" s="8">
        <f>L20</f>
        <v>0</v>
      </c>
      <c r="M18" s="8">
        <f>M20</f>
        <v>0</v>
      </c>
      <c r="N18" s="8">
        <f>N20</f>
        <v>0</v>
      </c>
      <c r="O18" s="5"/>
      <c r="P18" s="5"/>
    </row>
    <row r="19" spans="1:16" s="6" customFormat="1" ht="24" customHeight="1">
      <c r="A19" s="21">
        <v>500</v>
      </c>
      <c r="B19" s="21">
        <v>50095</v>
      </c>
      <c r="C19" s="22" t="s">
        <v>24</v>
      </c>
      <c r="D19" s="9" t="s">
        <v>19</v>
      </c>
      <c r="E19" s="10">
        <f>G19+J19+K19+L19+M19+N19</f>
        <v>555000</v>
      </c>
      <c r="F19" s="23">
        <f>E20/E19</f>
        <v>0.9421801981981982</v>
      </c>
      <c r="G19" s="10">
        <f>H19+I19</f>
        <v>555000</v>
      </c>
      <c r="H19" s="11"/>
      <c r="I19" s="11">
        <v>555000</v>
      </c>
      <c r="J19" s="10"/>
      <c r="K19" s="10"/>
      <c r="L19" s="10"/>
      <c r="M19" s="10"/>
      <c r="N19" s="10"/>
      <c r="O19" s="5"/>
      <c r="P19" s="5"/>
    </row>
    <row r="20" spans="1:16" s="6" customFormat="1" ht="24" customHeight="1">
      <c r="A20" s="21"/>
      <c r="B20" s="21"/>
      <c r="C20" s="22"/>
      <c r="D20" s="9" t="s">
        <v>20</v>
      </c>
      <c r="E20" s="10">
        <f>G20+J20+K20+L20+M20+N20</f>
        <v>522910.01</v>
      </c>
      <c r="F20" s="23"/>
      <c r="G20" s="10">
        <f>H20+I20</f>
        <v>522910.01</v>
      </c>
      <c r="H20" s="11"/>
      <c r="I20" s="11">
        <v>522910.01</v>
      </c>
      <c r="J20" s="10"/>
      <c r="K20" s="10"/>
      <c r="L20" s="10"/>
      <c r="M20" s="10"/>
      <c r="N20" s="10"/>
      <c r="O20" s="5"/>
      <c r="P20" s="5"/>
    </row>
    <row r="21" spans="1:16" s="6" customFormat="1" ht="29.25" customHeight="1">
      <c r="A21" s="17">
        <v>600</v>
      </c>
      <c r="B21" s="17" t="s">
        <v>17</v>
      </c>
      <c r="C21" s="19" t="s">
        <v>30</v>
      </c>
      <c r="D21" s="7" t="s">
        <v>19</v>
      </c>
      <c r="E21" s="8">
        <f>E23+E27+E29+E25+E31</f>
        <v>39050767.201</v>
      </c>
      <c r="F21" s="20">
        <f>E22/E21</f>
        <v>0.994770035888187</v>
      </c>
      <c r="G21" s="8">
        <f>G23+G27+G29+G25+G31</f>
        <v>38996367.201</v>
      </c>
      <c r="H21" s="8">
        <f>H23+H27+H29+H25+H31</f>
        <v>2625557</v>
      </c>
      <c r="I21" s="8">
        <f>I23+I27+I29+I25+I31</f>
        <v>36370810.201</v>
      </c>
      <c r="J21" s="8">
        <f>J23+J27+J29+J25+J31</f>
        <v>50000</v>
      </c>
      <c r="K21" s="8">
        <f>K23+K27+K29+K25+K31</f>
        <v>4400</v>
      </c>
      <c r="L21" s="8">
        <f>L23+L27+L29+L25+L31</f>
        <v>0</v>
      </c>
      <c r="M21" s="8">
        <f>M23+M27+M29+M25+M31</f>
        <v>0</v>
      </c>
      <c r="N21" s="8">
        <f>N23+N27+N29+N25+N31</f>
        <v>0</v>
      </c>
      <c r="O21" s="5"/>
      <c r="P21" s="5"/>
    </row>
    <row r="22" spans="1:16" s="6" customFormat="1" ht="29.25" customHeight="1">
      <c r="A22" s="17"/>
      <c r="B22" s="17"/>
      <c r="C22" s="19"/>
      <c r="D22" s="7" t="s">
        <v>20</v>
      </c>
      <c r="E22" s="8">
        <f>E24+E28+E30+E26+E32</f>
        <v>38846533.09</v>
      </c>
      <c r="F22" s="20"/>
      <c r="G22" s="8">
        <f>G24+G28+G30+G26+G32</f>
        <v>38792281.75</v>
      </c>
      <c r="H22" s="8">
        <f>H24+H28+H30+H26+H32</f>
        <v>2615912.31</v>
      </c>
      <c r="I22" s="8">
        <f>I24+I28+I30+I26+I32</f>
        <v>36176369.440000005</v>
      </c>
      <c r="J22" s="8">
        <f>J24+J28+J30+J26+J32</f>
        <v>50000</v>
      </c>
      <c r="K22" s="8">
        <f>K24+K28+K30+K26+K32</f>
        <v>4251.34</v>
      </c>
      <c r="L22" s="8">
        <f>L24+L28+L30+L26+L32</f>
        <v>0</v>
      </c>
      <c r="M22" s="8">
        <f>M24+M28+M30+M26+M32</f>
        <v>0</v>
      </c>
      <c r="N22" s="8">
        <f>N24+N28+N30+N26+N32</f>
        <v>0</v>
      </c>
      <c r="O22" s="5"/>
      <c r="P22" s="5"/>
    </row>
    <row r="23" spans="1:16" s="6" customFormat="1" ht="24" customHeight="1">
      <c r="A23" s="21">
        <v>600</v>
      </c>
      <c r="B23" s="21">
        <v>60004</v>
      </c>
      <c r="C23" s="22" t="s">
        <v>31</v>
      </c>
      <c r="D23" s="9" t="s">
        <v>19</v>
      </c>
      <c r="E23" s="10">
        <f aca="true" t="shared" si="0" ref="E23:E32">G23+J23+K23+L23+M23+N23</f>
        <v>24647766.4</v>
      </c>
      <c r="F23" s="23">
        <f>E24/E23</f>
        <v>0.9985133261405789</v>
      </c>
      <c r="G23" s="10">
        <f aca="true" t="shared" si="1" ref="G23:G32">H23+I23</f>
        <v>24647766.4</v>
      </c>
      <c r="H23" s="11"/>
      <c r="I23" s="11">
        <v>24647766.4</v>
      </c>
      <c r="J23" s="10"/>
      <c r="K23" s="10"/>
      <c r="L23" s="10"/>
      <c r="M23" s="10"/>
      <c r="N23" s="10"/>
      <c r="O23" s="5"/>
      <c r="P23" s="5"/>
    </row>
    <row r="24" spans="1:16" s="6" customFormat="1" ht="24" customHeight="1">
      <c r="A24" s="21"/>
      <c r="B24" s="21"/>
      <c r="C24" s="22"/>
      <c r="D24" s="9" t="s">
        <v>20</v>
      </c>
      <c r="E24" s="10">
        <f t="shared" si="0"/>
        <v>24611123.21</v>
      </c>
      <c r="F24" s="23"/>
      <c r="G24" s="10">
        <f t="shared" si="1"/>
        <v>24611123.21</v>
      </c>
      <c r="H24" s="11"/>
      <c r="I24" s="11">
        <v>24611123.21</v>
      </c>
      <c r="J24" s="10"/>
      <c r="K24" s="10"/>
      <c r="L24" s="10"/>
      <c r="M24" s="10"/>
      <c r="N24" s="10"/>
      <c r="O24" s="5"/>
      <c r="P24" s="5"/>
    </row>
    <row r="25" spans="1:16" s="6" customFormat="1" ht="24" customHeight="1">
      <c r="A25" s="24">
        <v>600</v>
      </c>
      <c r="B25" s="24">
        <v>60015</v>
      </c>
      <c r="C25" s="25" t="s">
        <v>32</v>
      </c>
      <c r="D25" s="9" t="s">
        <v>19</v>
      </c>
      <c r="E25" s="11">
        <f t="shared" si="0"/>
        <v>7176669.3</v>
      </c>
      <c r="F25" s="27">
        <f>E26/E25</f>
        <v>0.9845665161135403</v>
      </c>
      <c r="G25" s="11">
        <f t="shared" si="1"/>
        <v>7176669.3</v>
      </c>
      <c r="H25" s="11"/>
      <c r="I25" s="11">
        <v>7176669.3</v>
      </c>
      <c r="J25" s="11"/>
      <c r="K25" s="11"/>
      <c r="L25" s="11"/>
      <c r="M25" s="11"/>
      <c r="N25" s="11"/>
      <c r="O25" s="5"/>
      <c r="P25" s="5"/>
    </row>
    <row r="26" spans="1:16" s="6" customFormat="1" ht="24" customHeight="1">
      <c r="A26" s="24"/>
      <c r="B26" s="24"/>
      <c r="C26" s="25"/>
      <c r="D26" s="9" t="s">
        <v>20</v>
      </c>
      <c r="E26" s="11">
        <f t="shared" si="0"/>
        <v>7065908.29</v>
      </c>
      <c r="F26" s="27"/>
      <c r="G26" s="11">
        <f t="shared" si="1"/>
        <v>7065908.29</v>
      </c>
      <c r="H26" s="11"/>
      <c r="I26" s="11">
        <v>7065908.29</v>
      </c>
      <c r="J26" s="11"/>
      <c r="K26" s="11"/>
      <c r="L26" s="11"/>
      <c r="M26" s="11"/>
      <c r="N26" s="11"/>
      <c r="O26" s="5"/>
      <c r="P26" s="5"/>
    </row>
    <row r="27" spans="1:16" s="6" customFormat="1" ht="24" customHeight="1">
      <c r="A27" s="24">
        <v>600</v>
      </c>
      <c r="B27" s="24">
        <v>60016</v>
      </c>
      <c r="C27" s="25" t="s">
        <v>33</v>
      </c>
      <c r="D27" s="9" t="s">
        <v>19</v>
      </c>
      <c r="E27" s="11">
        <f t="shared" si="0"/>
        <v>5564946.120999999</v>
      </c>
      <c r="F27" s="27">
        <f>E28/E27</f>
        <v>0.9917577906411505</v>
      </c>
      <c r="G27" s="10">
        <f t="shared" si="1"/>
        <v>5510546.120999999</v>
      </c>
      <c r="H27" s="11">
        <v>2625557</v>
      </c>
      <c r="I27" s="11">
        <v>2884989.121</v>
      </c>
      <c r="J27" s="11">
        <v>50000</v>
      </c>
      <c r="K27" s="11">
        <v>4400</v>
      </c>
      <c r="L27" s="11"/>
      <c r="M27" s="11"/>
      <c r="N27" s="11"/>
      <c r="O27" s="5"/>
      <c r="P27" s="5"/>
    </row>
    <row r="28" spans="1:16" s="6" customFormat="1" ht="24" customHeight="1">
      <c r="A28" s="24"/>
      <c r="B28" s="24"/>
      <c r="C28" s="25"/>
      <c r="D28" s="9" t="s">
        <v>20</v>
      </c>
      <c r="E28" s="11">
        <f t="shared" si="0"/>
        <v>5519078.67</v>
      </c>
      <c r="F28" s="27">
        <f>E29/E28</f>
        <v>0.07247586488923884</v>
      </c>
      <c r="G28" s="10">
        <f t="shared" si="1"/>
        <v>5464827.33</v>
      </c>
      <c r="H28" s="11">
        <v>2615912.31</v>
      </c>
      <c r="I28" s="11">
        <v>2848915.02</v>
      </c>
      <c r="J28" s="11">
        <v>50000</v>
      </c>
      <c r="K28" s="11">
        <v>4251.34</v>
      </c>
      <c r="L28" s="11"/>
      <c r="M28" s="11"/>
      <c r="N28" s="11"/>
      <c r="O28" s="5"/>
      <c r="P28" s="5"/>
    </row>
    <row r="29" spans="1:16" s="6" customFormat="1" ht="24" customHeight="1">
      <c r="A29" s="21">
        <v>600</v>
      </c>
      <c r="B29" s="21">
        <v>60017</v>
      </c>
      <c r="C29" s="22" t="s">
        <v>34</v>
      </c>
      <c r="D29" s="9" t="s">
        <v>19</v>
      </c>
      <c r="E29" s="10">
        <f t="shared" si="0"/>
        <v>400000</v>
      </c>
      <c r="F29" s="27">
        <f>E30/E29</f>
        <v>0.9772155250000001</v>
      </c>
      <c r="G29" s="10">
        <f t="shared" si="1"/>
        <v>400000</v>
      </c>
      <c r="H29" s="11"/>
      <c r="I29" s="11">
        <v>400000</v>
      </c>
      <c r="J29" s="10"/>
      <c r="K29" s="10"/>
      <c r="L29" s="10"/>
      <c r="M29" s="10"/>
      <c r="N29" s="10"/>
      <c r="O29" s="5"/>
      <c r="P29" s="5"/>
    </row>
    <row r="30" spans="1:16" s="6" customFormat="1" ht="24" customHeight="1">
      <c r="A30" s="21"/>
      <c r="B30" s="21"/>
      <c r="C30" s="22"/>
      <c r="D30" s="9" t="s">
        <v>20</v>
      </c>
      <c r="E30" s="10">
        <f t="shared" si="0"/>
        <v>390886.21</v>
      </c>
      <c r="F30" s="27"/>
      <c r="G30" s="10">
        <f t="shared" si="1"/>
        <v>390886.21</v>
      </c>
      <c r="H30" s="11"/>
      <c r="I30" s="11">
        <v>390886.21</v>
      </c>
      <c r="J30" s="10"/>
      <c r="K30" s="10"/>
      <c r="L30" s="10"/>
      <c r="M30" s="10"/>
      <c r="N30" s="10"/>
      <c r="O30" s="5"/>
      <c r="P30" s="5"/>
    </row>
    <row r="31" spans="1:16" s="6" customFormat="1" ht="24" customHeight="1">
      <c r="A31" s="21">
        <v>600</v>
      </c>
      <c r="B31" s="21">
        <v>60095</v>
      </c>
      <c r="C31" s="22" t="s">
        <v>24</v>
      </c>
      <c r="D31" s="9" t="s">
        <v>19</v>
      </c>
      <c r="E31" s="10">
        <f t="shared" si="0"/>
        <v>1261385.38</v>
      </c>
      <c r="F31" s="27">
        <f>E32/E31</f>
        <v>0.9985344130118268</v>
      </c>
      <c r="G31" s="10">
        <f t="shared" si="1"/>
        <v>1261385.38</v>
      </c>
      <c r="H31" s="11"/>
      <c r="I31" s="11">
        <v>1261385.38</v>
      </c>
      <c r="J31" s="10"/>
      <c r="K31" s="10"/>
      <c r="L31" s="10"/>
      <c r="M31" s="10"/>
      <c r="N31" s="10"/>
      <c r="O31" s="5"/>
      <c r="P31" s="5"/>
    </row>
    <row r="32" spans="1:16" s="6" customFormat="1" ht="24" customHeight="1">
      <c r="A32" s="21"/>
      <c r="B32" s="21"/>
      <c r="C32" s="22"/>
      <c r="D32" s="9" t="s">
        <v>20</v>
      </c>
      <c r="E32" s="10">
        <f t="shared" si="0"/>
        <v>1259536.71</v>
      </c>
      <c r="F32" s="27"/>
      <c r="G32" s="10">
        <f t="shared" si="1"/>
        <v>1259536.71</v>
      </c>
      <c r="H32" s="11"/>
      <c r="I32" s="11">
        <v>1259536.71</v>
      </c>
      <c r="J32" s="10"/>
      <c r="K32" s="10"/>
      <c r="L32" s="10"/>
      <c r="M32" s="10"/>
      <c r="N32" s="10"/>
      <c r="O32" s="5"/>
      <c r="P32" s="5"/>
    </row>
    <row r="33" spans="1:16" s="6" customFormat="1" ht="24" customHeight="1">
      <c r="A33" s="17">
        <v>630</v>
      </c>
      <c r="B33" s="17" t="s">
        <v>17</v>
      </c>
      <c r="C33" s="19" t="s">
        <v>35</v>
      </c>
      <c r="D33" s="7" t="s">
        <v>19</v>
      </c>
      <c r="E33" s="8">
        <f>E35+E37</f>
        <v>476237.75</v>
      </c>
      <c r="F33" s="20">
        <f>E34/E33</f>
        <v>0.995453762327745</v>
      </c>
      <c r="G33" s="8">
        <f>G35+G37</f>
        <v>358992.75</v>
      </c>
      <c r="H33" s="8">
        <f>H35+H37</f>
        <v>0</v>
      </c>
      <c r="I33" s="8">
        <f>I35+I37</f>
        <v>358992.75</v>
      </c>
      <c r="J33" s="8">
        <f>J35+J37</f>
        <v>117245</v>
      </c>
      <c r="K33" s="8">
        <f>K35+K37</f>
        <v>0</v>
      </c>
      <c r="L33" s="8">
        <f>L35+L37</f>
        <v>0</v>
      </c>
      <c r="M33" s="8">
        <f>M35+M37</f>
        <v>0</v>
      </c>
      <c r="N33" s="8">
        <f>N35+N37</f>
        <v>0</v>
      </c>
      <c r="O33" s="5"/>
      <c r="P33" s="5"/>
    </row>
    <row r="34" spans="1:16" s="6" customFormat="1" ht="24" customHeight="1">
      <c r="A34" s="17"/>
      <c r="B34" s="17"/>
      <c r="C34" s="19"/>
      <c r="D34" s="7" t="s">
        <v>20</v>
      </c>
      <c r="E34" s="8">
        <f>E36+E38</f>
        <v>474072.66000000003</v>
      </c>
      <c r="F34" s="20"/>
      <c r="G34" s="8">
        <f>G36+G38</f>
        <v>357304</v>
      </c>
      <c r="H34" s="8">
        <f>H36+H38</f>
        <v>0</v>
      </c>
      <c r="I34" s="8">
        <f>I36+I38</f>
        <v>357304</v>
      </c>
      <c r="J34" s="8">
        <f>J36+J38</f>
        <v>116768.66</v>
      </c>
      <c r="K34" s="8">
        <f>K36+K38</f>
        <v>0</v>
      </c>
      <c r="L34" s="8">
        <f>L36+L38</f>
        <v>0</v>
      </c>
      <c r="M34" s="8">
        <f>M36+M38</f>
        <v>0</v>
      </c>
      <c r="N34" s="8">
        <f>N36+N38</f>
        <v>0</v>
      </c>
      <c r="O34" s="5"/>
      <c r="P34" s="5"/>
    </row>
    <row r="35" spans="1:16" s="6" customFormat="1" ht="24" customHeight="1">
      <c r="A35" s="21">
        <v>630</v>
      </c>
      <c r="B35" s="21">
        <v>63003</v>
      </c>
      <c r="C35" s="22" t="s">
        <v>36</v>
      </c>
      <c r="D35" s="9" t="s">
        <v>19</v>
      </c>
      <c r="E35" s="10">
        <f>G35+J35+K35+L35+M35+N35</f>
        <v>117245</v>
      </c>
      <c r="F35" s="23">
        <f>E36/E35</f>
        <v>0.9959372254680371</v>
      </c>
      <c r="G35" s="10">
        <f>H35+I35</f>
        <v>0</v>
      </c>
      <c r="H35" s="11"/>
      <c r="I35" s="11"/>
      <c r="J35" s="10">
        <v>117245</v>
      </c>
      <c r="K35" s="10"/>
      <c r="L35" s="10"/>
      <c r="M35" s="10"/>
      <c r="N35" s="10"/>
      <c r="O35" s="5"/>
      <c r="P35" s="5"/>
    </row>
    <row r="36" spans="1:16" s="6" customFormat="1" ht="24" customHeight="1">
      <c r="A36" s="21"/>
      <c r="B36" s="21"/>
      <c r="C36" s="22"/>
      <c r="D36" s="9" t="s">
        <v>20</v>
      </c>
      <c r="E36" s="10">
        <f>G36+J36+K36+L36+M36+N36</f>
        <v>116768.66</v>
      </c>
      <c r="F36" s="23"/>
      <c r="G36" s="10">
        <f>H36+I36</f>
        <v>0</v>
      </c>
      <c r="H36" s="11"/>
      <c r="I36" s="11"/>
      <c r="J36" s="10">
        <v>116768.66</v>
      </c>
      <c r="K36" s="10"/>
      <c r="L36" s="10"/>
      <c r="M36" s="10"/>
      <c r="N36" s="10"/>
      <c r="O36" s="5"/>
      <c r="P36" s="5"/>
    </row>
    <row r="37" spans="1:16" s="6" customFormat="1" ht="24" customHeight="1">
      <c r="A37" s="21">
        <v>630</v>
      </c>
      <c r="B37" s="21">
        <v>63095</v>
      </c>
      <c r="C37" s="22" t="s">
        <v>24</v>
      </c>
      <c r="D37" s="9" t="s">
        <v>19</v>
      </c>
      <c r="E37" s="10">
        <f>G37+J37+K37+L37+M37+N37</f>
        <v>358992.75</v>
      </c>
      <c r="F37" s="23">
        <f>E38/E37</f>
        <v>0.995295866002865</v>
      </c>
      <c r="G37" s="10">
        <f>H37+I37</f>
        <v>358992.75</v>
      </c>
      <c r="H37" s="11"/>
      <c r="I37" s="11">
        <v>358992.75</v>
      </c>
      <c r="J37" s="10"/>
      <c r="K37" s="10"/>
      <c r="L37" s="10"/>
      <c r="M37" s="10"/>
      <c r="N37" s="10"/>
      <c r="O37" s="5"/>
      <c r="P37" s="5"/>
    </row>
    <row r="38" spans="1:16" s="6" customFormat="1" ht="24" customHeight="1">
      <c r="A38" s="21"/>
      <c r="B38" s="21"/>
      <c r="C38" s="22"/>
      <c r="D38" s="9" t="s">
        <v>20</v>
      </c>
      <c r="E38" s="10">
        <f>G38+J38+K38+L38+M38+N38</f>
        <v>357304</v>
      </c>
      <c r="F38" s="23"/>
      <c r="G38" s="10">
        <f>H38+I38</f>
        <v>357304</v>
      </c>
      <c r="H38" s="11"/>
      <c r="I38" s="11">
        <v>357304</v>
      </c>
      <c r="J38" s="10"/>
      <c r="K38" s="10"/>
      <c r="L38" s="10"/>
      <c r="M38" s="10"/>
      <c r="N38" s="10"/>
      <c r="O38" s="5"/>
      <c r="P38" s="5"/>
    </row>
    <row r="39" spans="1:16" s="6" customFormat="1" ht="24" customHeight="1">
      <c r="A39" s="17">
        <v>700</v>
      </c>
      <c r="B39" s="17" t="s">
        <v>17</v>
      </c>
      <c r="C39" s="19" t="s">
        <v>37</v>
      </c>
      <c r="D39" s="7" t="s">
        <v>19</v>
      </c>
      <c r="E39" s="8">
        <f>E41+E45+E43</f>
        <v>27905208.77</v>
      </c>
      <c r="F39" s="20">
        <f>E40/E39</f>
        <v>0.961373000686567</v>
      </c>
      <c r="G39" s="8">
        <f>G41+G45+G43</f>
        <v>27877208.77</v>
      </c>
      <c r="H39" s="8">
        <f>H41+H45+H43</f>
        <v>421389</v>
      </c>
      <c r="I39" s="8">
        <f>I41+I45+I43</f>
        <v>27455819.77</v>
      </c>
      <c r="J39" s="8">
        <f>J41+J45+J43</f>
        <v>28000</v>
      </c>
      <c r="K39" s="8">
        <f>K41+K45+K43</f>
        <v>0</v>
      </c>
      <c r="L39" s="8">
        <f>L41+L45+L43</f>
        <v>0</v>
      </c>
      <c r="M39" s="8">
        <f>M41+M45+M43</f>
        <v>0</v>
      </c>
      <c r="N39" s="8">
        <f>N41+N45+N43</f>
        <v>0</v>
      </c>
      <c r="O39" s="5"/>
      <c r="P39" s="5"/>
    </row>
    <row r="40" spans="1:16" s="6" customFormat="1" ht="24" customHeight="1">
      <c r="A40" s="17"/>
      <c r="B40" s="17"/>
      <c r="C40" s="19"/>
      <c r="D40" s="7" t="s">
        <v>20</v>
      </c>
      <c r="E40" s="8">
        <f>E42+E46+E44</f>
        <v>26827314.290000003</v>
      </c>
      <c r="F40" s="20"/>
      <c r="G40" s="8">
        <f>G42+G46+G44</f>
        <v>26800567.070000004</v>
      </c>
      <c r="H40" s="8">
        <f>H42+H46+H44</f>
        <v>419806.37</v>
      </c>
      <c r="I40" s="8">
        <f>I42+I46+I44</f>
        <v>26380760.700000003</v>
      </c>
      <c r="J40" s="8">
        <f>J42+J46+J44</f>
        <v>26747.22</v>
      </c>
      <c r="K40" s="8">
        <f>K42+K46+K44</f>
        <v>0</v>
      </c>
      <c r="L40" s="8">
        <f>L42+L46+L44</f>
        <v>0</v>
      </c>
      <c r="M40" s="8">
        <f>M42+M46+M44</f>
        <v>0</v>
      </c>
      <c r="N40" s="8">
        <f>N42+N46+N44</f>
        <v>0</v>
      </c>
      <c r="O40" s="5"/>
      <c r="P40" s="5"/>
    </row>
    <row r="41" spans="1:16" s="6" customFormat="1" ht="24" customHeight="1">
      <c r="A41" s="21">
        <v>700</v>
      </c>
      <c r="B41" s="21">
        <v>70005</v>
      </c>
      <c r="C41" s="22" t="s">
        <v>38</v>
      </c>
      <c r="D41" s="9" t="s">
        <v>19</v>
      </c>
      <c r="E41" s="10">
        <f aca="true" t="shared" si="2" ref="E41:E46">G41+J41+K41+L41+M41+N41</f>
        <v>26668050.12</v>
      </c>
      <c r="F41" s="23">
        <f>E42/E41</f>
        <v>0.9598492520007308</v>
      </c>
      <c r="G41" s="10">
        <f aca="true" t="shared" si="3" ref="G41:G46">H41+I41</f>
        <v>26640050.12</v>
      </c>
      <c r="H41" s="11">
        <v>421389</v>
      </c>
      <c r="I41" s="11">
        <v>26218661.12</v>
      </c>
      <c r="J41" s="10">
        <v>28000</v>
      </c>
      <c r="K41" s="10"/>
      <c r="L41" s="10"/>
      <c r="M41" s="10"/>
      <c r="N41" s="10"/>
      <c r="O41" s="5"/>
      <c r="P41" s="5"/>
    </row>
    <row r="42" spans="1:16" s="6" customFormat="1" ht="24" customHeight="1">
      <c r="A42" s="21"/>
      <c r="B42" s="21"/>
      <c r="C42" s="22"/>
      <c r="D42" s="9" t="s">
        <v>20</v>
      </c>
      <c r="E42" s="10">
        <f t="shared" si="2"/>
        <v>25597307.96</v>
      </c>
      <c r="F42" s="23"/>
      <c r="G42" s="10">
        <f t="shared" si="3"/>
        <v>25570560.740000002</v>
      </c>
      <c r="H42" s="11">
        <v>419806.37</v>
      </c>
      <c r="I42" s="11">
        <v>25150754.37</v>
      </c>
      <c r="J42" s="10">
        <v>26747.22</v>
      </c>
      <c r="K42" s="10"/>
      <c r="L42" s="10"/>
      <c r="M42" s="10"/>
      <c r="N42" s="10"/>
      <c r="O42" s="5"/>
      <c r="P42" s="5"/>
    </row>
    <row r="43" spans="1:16" s="6" customFormat="1" ht="24" customHeight="1">
      <c r="A43" s="21">
        <v>700</v>
      </c>
      <c r="B43" s="21">
        <v>70021</v>
      </c>
      <c r="C43" s="22" t="s">
        <v>39</v>
      </c>
      <c r="D43" s="9" t="s">
        <v>19</v>
      </c>
      <c r="E43" s="10">
        <f t="shared" si="2"/>
        <v>835000</v>
      </c>
      <c r="F43" s="23">
        <f>E44/E43</f>
        <v>0.9950151976047904</v>
      </c>
      <c r="G43" s="10">
        <f t="shared" si="3"/>
        <v>835000</v>
      </c>
      <c r="H43" s="11"/>
      <c r="I43" s="11">
        <v>835000</v>
      </c>
      <c r="J43" s="10"/>
      <c r="K43" s="10"/>
      <c r="L43" s="10"/>
      <c r="M43" s="10"/>
      <c r="N43" s="10"/>
      <c r="O43" s="5"/>
      <c r="P43" s="5"/>
    </row>
    <row r="44" spans="1:16" s="6" customFormat="1" ht="24" customHeight="1">
      <c r="A44" s="21"/>
      <c r="B44" s="21"/>
      <c r="C44" s="22"/>
      <c r="D44" s="9" t="s">
        <v>20</v>
      </c>
      <c r="E44" s="10">
        <f t="shared" si="2"/>
        <v>830837.69</v>
      </c>
      <c r="F44" s="23"/>
      <c r="G44" s="10">
        <f t="shared" si="3"/>
        <v>830837.69</v>
      </c>
      <c r="H44" s="11"/>
      <c r="I44" s="11">
        <v>830837.69</v>
      </c>
      <c r="J44" s="10"/>
      <c r="K44" s="10"/>
      <c r="L44" s="10"/>
      <c r="M44" s="10"/>
      <c r="N44" s="10"/>
      <c r="O44" s="5"/>
      <c r="P44" s="5"/>
    </row>
    <row r="45" spans="1:16" s="6" customFormat="1" ht="24" customHeight="1">
      <c r="A45" s="24">
        <v>700</v>
      </c>
      <c r="B45" s="24">
        <v>70095</v>
      </c>
      <c r="C45" s="25" t="s">
        <v>24</v>
      </c>
      <c r="D45" s="9" t="s">
        <v>19</v>
      </c>
      <c r="E45" s="11">
        <f t="shared" si="2"/>
        <v>402158.65</v>
      </c>
      <c r="F45" s="27">
        <f>E46/E45</f>
        <v>0.9925650983759767</v>
      </c>
      <c r="G45" s="10">
        <f t="shared" si="3"/>
        <v>402158.65</v>
      </c>
      <c r="H45" s="11"/>
      <c r="I45" s="11">
        <v>402158.65</v>
      </c>
      <c r="J45" s="10"/>
      <c r="K45" s="10"/>
      <c r="L45" s="10"/>
      <c r="M45" s="10"/>
      <c r="N45" s="10"/>
      <c r="O45" s="5"/>
      <c r="P45" s="5"/>
    </row>
    <row r="46" spans="1:16" s="6" customFormat="1" ht="24" customHeight="1">
      <c r="A46" s="24"/>
      <c r="B46" s="24"/>
      <c r="C46" s="25"/>
      <c r="D46" s="9" t="s">
        <v>20</v>
      </c>
      <c r="E46" s="11">
        <f t="shared" si="2"/>
        <v>399168.64</v>
      </c>
      <c r="F46" s="27"/>
      <c r="G46" s="10">
        <f t="shared" si="3"/>
        <v>399168.64</v>
      </c>
      <c r="H46" s="11"/>
      <c r="I46" s="11">
        <v>399168.64</v>
      </c>
      <c r="J46" s="10"/>
      <c r="K46" s="10"/>
      <c r="L46" s="10"/>
      <c r="M46" s="10"/>
      <c r="N46" s="10"/>
      <c r="O46" s="5"/>
      <c r="P46" s="5"/>
    </row>
    <row r="47" spans="1:16" s="6" customFormat="1" ht="24" customHeight="1">
      <c r="A47" s="17">
        <v>710</v>
      </c>
      <c r="B47" s="17" t="s">
        <v>17</v>
      </c>
      <c r="C47" s="17" t="s">
        <v>40</v>
      </c>
      <c r="D47" s="7" t="s">
        <v>19</v>
      </c>
      <c r="E47" s="8">
        <f>E49+E53+E57+E59+E55+E51</f>
        <v>2463527.33</v>
      </c>
      <c r="F47" s="20">
        <f>E48/E47</f>
        <v>0.8740960831962842</v>
      </c>
      <c r="G47" s="8">
        <f>G49+G53+G57+G59+G55+G51</f>
        <v>2461855.33</v>
      </c>
      <c r="H47" s="8">
        <f>H49+H53+H57+H59+H55+H51</f>
        <v>597973.4</v>
      </c>
      <c r="I47" s="8">
        <f>I49+I53+I57+I59+I55+I51</f>
        <v>1863881.9300000002</v>
      </c>
      <c r="J47" s="8">
        <f>J49+J53+J57+J59+J55+J51</f>
        <v>0</v>
      </c>
      <c r="K47" s="8">
        <f>K49+K53+K57+K59+K55+K51</f>
        <v>1672</v>
      </c>
      <c r="L47" s="8">
        <f>L49+L53+L57+L59+L55+L51</f>
        <v>0</v>
      </c>
      <c r="M47" s="8">
        <f>M49+M53+M57+M59+M55+M51</f>
        <v>0</v>
      </c>
      <c r="N47" s="8">
        <f>N49+N53+N57+N59+N55+N51</f>
        <v>0</v>
      </c>
      <c r="O47" s="5"/>
      <c r="P47" s="5"/>
    </row>
    <row r="48" spans="1:16" s="6" customFormat="1" ht="24" customHeight="1">
      <c r="A48" s="17"/>
      <c r="B48" s="17"/>
      <c r="C48" s="17"/>
      <c r="D48" s="7" t="s">
        <v>20</v>
      </c>
      <c r="E48" s="8">
        <f>E50+E54+E58+E60+E56+E52</f>
        <v>2153359.59</v>
      </c>
      <c r="F48" s="20"/>
      <c r="G48" s="8">
        <f>G50+G54+G58+G60+G56+G52</f>
        <v>2151687.59</v>
      </c>
      <c r="H48" s="8">
        <f>H50+H54+H58+H60+H56+H52</f>
        <v>586733.3200000001</v>
      </c>
      <c r="I48" s="8">
        <f>I50+I54+I58+I60+I56+I52</f>
        <v>1564954.2699999998</v>
      </c>
      <c r="J48" s="8">
        <f>J50+J54+J58+J60+J56+J52</f>
        <v>0</v>
      </c>
      <c r="K48" s="8">
        <f>K50+K54+K58+K60+K56+K52</f>
        <v>1672</v>
      </c>
      <c r="L48" s="8">
        <f>L50+L54+L58+L60+L56+L52</f>
        <v>0</v>
      </c>
      <c r="M48" s="8">
        <f>M50+M54+M58+M60+M56+M52</f>
        <v>0</v>
      </c>
      <c r="N48" s="8">
        <f>N50+N54+N58+N60+N56+N52</f>
        <v>0</v>
      </c>
      <c r="O48" s="5"/>
      <c r="P48" s="5"/>
    </row>
    <row r="49" spans="1:16" s="6" customFormat="1" ht="24" customHeight="1">
      <c r="A49" s="24">
        <v>710</v>
      </c>
      <c r="B49" s="24">
        <v>71004</v>
      </c>
      <c r="C49" s="25" t="s">
        <v>41</v>
      </c>
      <c r="D49" s="9" t="s">
        <v>19</v>
      </c>
      <c r="E49" s="11">
        <f aca="true" t="shared" si="4" ref="E49:E60">G49+J49+K49+L49+M49+N49</f>
        <v>573140</v>
      </c>
      <c r="F49" s="27">
        <f>E50/E49</f>
        <v>0.7402846948389572</v>
      </c>
      <c r="G49" s="11">
        <f aca="true" t="shared" si="5" ref="G49:G60">H49+I49</f>
        <v>573140</v>
      </c>
      <c r="H49" s="11">
        <v>60070.4</v>
      </c>
      <c r="I49" s="11">
        <v>513069.6</v>
      </c>
      <c r="J49" s="11"/>
      <c r="K49" s="11"/>
      <c r="L49" s="11"/>
      <c r="M49" s="11"/>
      <c r="N49" s="11"/>
      <c r="O49" s="5"/>
      <c r="P49" s="5"/>
    </row>
    <row r="50" spans="1:16" s="6" customFormat="1" ht="24" customHeight="1">
      <c r="A50" s="24"/>
      <c r="B50" s="24"/>
      <c r="C50" s="25"/>
      <c r="D50" s="9" t="s">
        <v>20</v>
      </c>
      <c r="E50" s="11">
        <f t="shared" si="4"/>
        <v>424286.76999999996</v>
      </c>
      <c r="F50" s="27"/>
      <c r="G50" s="11">
        <f t="shared" si="5"/>
        <v>424286.76999999996</v>
      </c>
      <c r="H50" s="11">
        <v>49323.3</v>
      </c>
      <c r="I50" s="11">
        <v>374963.47</v>
      </c>
      <c r="J50" s="11"/>
      <c r="K50" s="11"/>
      <c r="L50" s="11"/>
      <c r="M50" s="11"/>
      <c r="N50" s="11"/>
      <c r="O50" s="5"/>
      <c r="P50" s="5"/>
    </row>
    <row r="51" spans="1:16" s="6" customFormat="1" ht="24" customHeight="1">
      <c r="A51" s="21">
        <v>710</v>
      </c>
      <c r="B51" s="21">
        <v>71005</v>
      </c>
      <c r="C51" s="22" t="s">
        <v>42</v>
      </c>
      <c r="D51" s="9" t="s">
        <v>19</v>
      </c>
      <c r="E51" s="10">
        <f t="shared" si="4"/>
        <v>54612</v>
      </c>
      <c r="F51" s="28" t="s">
        <v>17</v>
      </c>
      <c r="G51" s="11">
        <f t="shared" si="5"/>
        <v>54612</v>
      </c>
      <c r="H51" s="11"/>
      <c r="I51" s="11">
        <v>54612</v>
      </c>
      <c r="J51" s="11"/>
      <c r="K51" s="10"/>
      <c r="L51" s="10"/>
      <c r="M51" s="10"/>
      <c r="N51" s="10"/>
      <c r="O51" s="5"/>
      <c r="P51" s="5"/>
    </row>
    <row r="52" spans="1:16" s="6" customFormat="1" ht="24" customHeight="1">
      <c r="A52" s="21"/>
      <c r="B52" s="21"/>
      <c r="C52" s="22"/>
      <c r="D52" s="9" t="s">
        <v>20</v>
      </c>
      <c r="E52" s="10">
        <f t="shared" si="4"/>
        <v>0</v>
      </c>
      <c r="F52" s="28"/>
      <c r="G52" s="11">
        <f t="shared" si="5"/>
        <v>0</v>
      </c>
      <c r="H52" s="11"/>
      <c r="I52" s="11">
        <v>0</v>
      </c>
      <c r="J52" s="11"/>
      <c r="K52" s="10"/>
      <c r="L52" s="10"/>
      <c r="M52" s="10"/>
      <c r="N52" s="10"/>
      <c r="O52" s="5"/>
      <c r="P52" s="5"/>
    </row>
    <row r="53" spans="1:16" s="6" customFormat="1" ht="24" customHeight="1">
      <c r="A53" s="21">
        <v>710</v>
      </c>
      <c r="B53" s="21">
        <v>71012</v>
      </c>
      <c r="C53" s="22" t="s">
        <v>43</v>
      </c>
      <c r="D53" s="9" t="s">
        <v>19</v>
      </c>
      <c r="E53" s="10">
        <f t="shared" si="4"/>
        <v>530000</v>
      </c>
      <c r="F53" s="23">
        <f>E54/E53</f>
        <v>0.875723962264151</v>
      </c>
      <c r="G53" s="11">
        <f t="shared" si="5"/>
        <v>530000</v>
      </c>
      <c r="H53" s="11">
        <v>85000</v>
      </c>
      <c r="I53" s="11">
        <v>445000</v>
      </c>
      <c r="J53" s="11"/>
      <c r="K53" s="10"/>
      <c r="L53" s="10"/>
      <c r="M53" s="10"/>
      <c r="N53" s="10"/>
      <c r="O53" s="5"/>
      <c r="P53" s="5"/>
    </row>
    <row r="54" spans="1:16" s="6" customFormat="1" ht="24" customHeight="1">
      <c r="A54" s="21"/>
      <c r="B54" s="21"/>
      <c r="C54" s="22"/>
      <c r="D54" s="9" t="s">
        <v>20</v>
      </c>
      <c r="E54" s="10">
        <f t="shared" si="4"/>
        <v>464133.7</v>
      </c>
      <c r="F54" s="23"/>
      <c r="G54" s="11">
        <f t="shared" si="5"/>
        <v>464133.7</v>
      </c>
      <c r="H54" s="11">
        <v>85000</v>
      </c>
      <c r="I54" s="11">
        <v>379133.7</v>
      </c>
      <c r="J54" s="11"/>
      <c r="K54" s="10"/>
      <c r="L54" s="10"/>
      <c r="M54" s="10"/>
      <c r="N54" s="10"/>
      <c r="O54" s="5"/>
      <c r="P54" s="5"/>
    </row>
    <row r="55" spans="1:16" s="6" customFormat="1" ht="24" customHeight="1">
      <c r="A55" s="21">
        <v>710</v>
      </c>
      <c r="B55" s="21">
        <v>71015</v>
      </c>
      <c r="C55" s="25" t="s">
        <v>44</v>
      </c>
      <c r="D55" s="9" t="s">
        <v>19</v>
      </c>
      <c r="E55" s="10">
        <f t="shared" si="4"/>
        <v>529408</v>
      </c>
      <c r="F55" s="23">
        <f>E56/E55</f>
        <v>0.9974140360553675</v>
      </c>
      <c r="G55" s="11">
        <f t="shared" si="5"/>
        <v>527736</v>
      </c>
      <c r="H55" s="11">
        <v>452903</v>
      </c>
      <c r="I55" s="11">
        <v>74833</v>
      </c>
      <c r="J55" s="10"/>
      <c r="K55" s="10">
        <v>1672</v>
      </c>
      <c r="L55" s="10"/>
      <c r="M55" s="10"/>
      <c r="N55" s="10"/>
      <c r="O55" s="5"/>
      <c r="P55" s="5"/>
    </row>
    <row r="56" spans="1:16" s="6" customFormat="1" ht="24" customHeight="1">
      <c r="A56" s="21"/>
      <c r="B56" s="21"/>
      <c r="C56" s="25"/>
      <c r="D56" s="9" t="s">
        <v>20</v>
      </c>
      <c r="E56" s="10">
        <f t="shared" si="4"/>
        <v>528038.97</v>
      </c>
      <c r="F56" s="23"/>
      <c r="G56" s="11">
        <f t="shared" si="5"/>
        <v>526366.97</v>
      </c>
      <c r="H56" s="11">
        <v>452410.02</v>
      </c>
      <c r="I56" s="11">
        <v>73956.95</v>
      </c>
      <c r="J56" s="10"/>
      <c r="K56" s="10">
        <v>1672</v>
      </c>
      <c r="L56" s="10"/>
      <c r="M56" s="10"/>
      <c r="N56" s="10"/>
      <c r="O56" s="5"/>
      <c r="P56" s="5"/>
    </row>
    <row r="57" spans="1:16" s="6" customFormat="1" ht="24" customHeight="1">
      <c r="A57" s="21">
        <v>710</v>
      </c>
      <c r="B57" s="21">
        <v>71035</v>
      </c>
      <c r="C57" s="22" t="s">
        <v>45</v>
      </c>
      <c r="D57" s="9" t="s">
        <v>19</v>
      </c>
      <c r="E57" s="10">
        <f t="shared" si="4"/>
        <v>689594</v>
      </c>
      <c r="F57" s="23">
        <f>E58/E57</f>
        <v>0.9820176509656406</v>
      </c>
      <c r="G57" s="11">
        <f t="shared" si="5"/>
        <v>689594</v>
      </c>
      <c r="H57" s="11"/>
      <c r="I57" s="11">
        <v>689594</v>
      </c>
      <c r="J57" s="10"/>
      <c r="K57" s="10"/>
      <c r="L57" s="10"/>
      <c r="M57" s="10"/>
      <c r="N57" s="10"/>
      <c r="O57" s="5"/>
      <c r="P57" s="5"/>
    </row>
    <row r="58" spans="1:16" s="6" customFormat="1" ht="24" customHeight="1">
      <c r="A58" s="21"/>
      <c r="B58" s="21"/>
      <c r="C58" s="22"/>
      <c r="D58" s="9" t="s">
        <v>20</v>
      </c>
      <c r="E58" s="10">
        <f t="shared" si="4"/>
        <v>677193.48</v>
      </c>
      <c r="F58" s="23"/>
      <c r="G58" s="11">
        <f t="shared" si="5"/>
        <v>677193.48</v>
      </c>
      <c r="H58" s="11"/>
      <c r="I58" s="11">
        <v>677193.48</v>
      </c>
      <c r="J58" s="10"/>
      <c r="K58" s="10"/>
      <c r="L58" s="10"/>
      <c r="M58" s="10"/>
      <c r="N58" s="10"/>
      <c r="O58" s="5"/>
      <c r="P58" s="5"/>
    </row>
    <row r="59" spans="1:16" s="6" customFormat="1" ht="24" customHeight="1">
      <c r="A59" s="21">
        <v>710</v>
      </c>
      <c r="B59" s="21">
        <v>71095</v>
      </c>
      <c r="C59" s="22" t="s">
        <v>24</v>
      </c>
      <c r="D59" s="9" t="s">
        <v>19</v>
      </c>
      <c r="E59" s="10">
        <f t="shared" si="4"/>
        <v>86773.33</v>
      </c>
      <c r="F59" s="23">
        <f>E60/E59</f>
        <v>0.6880762787367962</v>
      </c>
      <c r="G59" s="11">
        <f t="shared" si="5"/>
        <v>86773.33</v>
      </c>
      <c r="H59" s="11"/>
      <c r="I59" s="11">
        <v>86773.33</v>
      </c>
      <c r="J59" s="10"/>
      <c r="K59" s="10"/>
      <c r="L59" s="10"/>
      <c r="M59" s="10"/>
      <c r="N59" s="10"/>
      <c r="O59" s="5"/>
      <c r="P59" s="5"/>
    </row>
    <row r="60" spans="1:16" s="6" customFormat="1" ht="24" customHeight="1">
      <c r="A60" s="21"/>
      <c r="B60" s="21"/>
      <c r="C60" s="22"/>
      <c r="D60" s="9" t="s">
        <v>20</v>
      </c>
      <c r="E60" s="10">
        <f t="shared" si="4"/>
        <v>59706.67</v>
      </c>
      <c r="F60" s="23"/>
      <c r="G60" s="11">
        <f t="shared" si="5"/>
        <v>59706.67</v>
      </c>
      <c r="H60" s="11"/>
      <c r="I60" s="11">
        <v>59706.67</v>
      </c>
      <c r="J60" s="10"/>
      <c r="K60" s="10"/>
      <c r="L60" s="10"/>
      <c r="M60" s="10"/>
      <c r="N60" s="10"/>
      <c r="O60" s="5"/>
      <c r="P60" s="5"/>
    </row>
    <row r="61" spans="1:16" s="6" customFormat="1" ht="24" customHeight="1">
      <c r="A61" s="17">
        <v>720</v>
      </c>
      <c r="B61" s="17" t="s">
        <v>17</v>
      </c>
      <c r="C61" s="19" t="s">
        <v>46</v>
      </c>
      <c r="D61" s="7" t="s">
        <v>19</v>
      </c>
      <c r="E61" s="8">
        <f>E63</f>
        <v>1674650.42</v>
      </c>
      <c r="F61" s="20">
        <f>E62/E61</f>
        <v>0.9358261230424438</v>
      </c>
      <c r="G61" s="8">
        <f>G63</f>
        <v>1674650.42</v>
      </c>
      <c r="H61" s="8">
        <f>H63</f>
        <v>0</v>
      </c>
      <c r="I61" s="8">
        <f>I63</f>
        <v>1674650.42</v>
      </c>
      <c r="J61" s="8">
        <f>J63</f>
        <v>0</v>
      </c>
      <c r="K61" s="8">
        <f>K63</f>
        <v>0</v>
      </c>
      <c r="L61" s="8">
        <f>L63</f>
        <v>0</v>
      </c>
      <c r="M61" s="8">
        <f>M63</f>
        <v>0</v>
      </c>
      <c r="N61" s="8">
        <f>N63</f>
        <v>0</v>
      </c>
      <c r="O61" s="5"/>
      <c r="P61" s="5"/>
    </row>
    <row r="62" spans="1:16" s="6" customFormat="1" ht="24" customHeight="1">
      <c r="A62" s="17"/>
      <c r="B62" s="17"/>
      <c r="C62" s="19"/>
      <c r="D62" s="7" t="s">
        <v>20</v>
      </c>
      <c r="E62" s="8">
        <f>E64</f>
        <v>1567181.61</v>
      </c>
      <c r="F62" s="20"/>
      <c r="G62" s="8">
        <f>G64</f>
        <v>1567181.61</v>
      </c>
      <c r="H62" s="8">
        <f>H64</f>
        <v>0</v>
      </c>
      <c r="I62" s="8">
        <f>I64</f>
        <v>1567181.61</v>
      </c>
      <c r="J62" s="8">
        <f>J64</f>
        <v>0</v>
      </c>
      <c r="K62" s="8">
        <f>K64</f>
        <v>0</v>
      </c>
      <c r="L62" s="8">
        <f>L64</f>
        <v>0</v>
      </c>
      <c r="M62" s="8">
        <f>M64</f>
        <v>0</v>
      </c>
      <c r="N62" s="8">
        <f>N64</f>
        <v>0</v>
      </c>
      <c r="O62" s="5"/>
      <c r="P62" s="5"/>
    </row>
    <row r="63" spans="1:16" s="6" customFormat="1" ht="24" customHeight="1">
      <c r="A63" s="24">
        <v>720</v>
      </c>
      <c r="B63" s="24">
        <v>72095</v>
      </c>
      <c r="C63" s="25" t="s">
        <v>24</v>
      </c>
      <c r="D63" s="9" t="s">
        <v>19</v>
      </c>
      <c r="E63" s="11">
        <f>G63+J63+K63+L63+M63+N63</f>
        <v>1674650.42</v>
      </c>
      <c r="F63" s="27">
        <f>E64/E63</f>
        <v>0.9358261230424438</v>
      </c>
      <c r="G63" s="11">
        <f>H63+I63</f>
        <v>1674650.42</v>
      </c>
      <c r="H63" s="11"/>
      <c r="I63" s="11">
        <v>1674650.42</v>
      </c>
      <c r="J63" s="11"/>
      <c r="K63" s="11"/>
      <c r="L63" s="11"/>
      <c r="M63" s="11"/>
      <c r="N63" s="11"/>
      <c r="O63" s="5"/>
      <c r="P63" s="5"/>
    </row>
    <row r="64" spans="1:16" s="6" customFormat="1" ht="24" customHeight="1">
      <c r="A64" s="24"/>
      <c r="B64" s="24"/>
      <c r="C64" s="25"/>
      <c r="D64" s="9" t="s">
        <v>20</v>
      </c>
      <c r="E64" s="11">
        <f>G64+J64+K64+L64+M64+N64</f>
        <v>1567181.61</v>
      </c>
      <c r="F64" s="27"/>
      <c r="G64" s="11">
        <f>H64+I64</f>
        <v>1567181.61</v>
      </c>
      <c r="H64" s="11"/>
      <c r="I64" s="11">
        <v>1567181.61</v>
      </c>
      <c r="J64" s="11"/>
      <c r="K64" s="11"/>
      <c r="L64" s="11"/>
      <c r="M64" s="11"/>
      <c r="N64" s="11"/>
      <c r="O64" s="5"/>
      <c r="P64" s="5"/>
    </row>
    <row r="65" spans="1:16" s="6" customFormat="1" ht="24" customHeight="1">
      <c r="A65" s="17">
        <v>750</v>
      </c>
      <c r="B65" s="17" t="s">
        <v>17</v>
      </c>
      <c r="C65" s="19" t="s">
        <v>47</v>
      </c>
      <c r="D65" s="7" t="s">
        <v>19</v>
      </c>
      <c r="E65" s="8">
        <f>E67+E69+E71+E73+E77+E81+E75+E79</f>
        <v>70371269.78999999</v>
      </c>
      <c r="F65" s="20">
        <f>E66/E65</f>
        <v>0.9526431800940224</v>
      </c>
      <c r="G65" s="8">
        <f>G67+G69+G71+G73+G77+G81+G75+G79</f>
        <v>68664077.78</v>
      </c>
      <c r="H65" s="8">
        <f>H67+H69+H71+H73+H77+H81+H75+H79</f>
        <v>49991963.67</v>
      </c>
      <c r="I65" s="8">
        <f>I67+I69+I71+I73+I77+I81+I75+I79</f>
        <v>18672114.11</v>
      </c>
      <c r="J65" s="8">
        <f>J67+J69+J71+J73+J77+J81+J75+J79</f>
        <v>214026</v>
      </c>
      <c r="K65" s="8">
        <f>K67+K69+K71+K73+K77+K81+K75+K79</f>
        <v>884950</v>
      </c>
      <c r="L65" s="8">
        <f>L67+L69+L71+L73+L77+L81+L75+L79</f>
        <v>608216.01</v>
      </c>
      <c r="M65" s="8">
        <f>M67+M69+M71+M73+M77+M81+M75+M79</f>
        <v>0</v>
      </c>
      <c r="N65" s="8">
        <f>N67+N69+N71+N73+N77+N81+N75+N79</f>
        <v>0</v>
      </c>
      <c r="O65" s="5"/>
      <c r="P65" s="5"/>
    </row>
    <row r="66" spans="1:16" s="6" customFormat="1" ht="24" customHeight="1">
      <c r="A66" s="17"/>
      <c r="B66" s="17"/>
      <c r="C66" s="19"/>
      <c r="D66" s="7" t="s">
        <v>20</v>
      </c>
      <c r="E66" s="8">
        <f>E68+E70+E72+E74+E78+E82+E76+E80</f>
        <v>67038710.24</v>
      </c>
      <c r="F66" s="20"/>
      <c r="G66" s="8">
        <f>G68+G70+G72+G74+G78+G82+G76+G80</f>
        <v>65532376.029999994</v>
      </c>
      <c r="H66" s="8">
        <f>H68+H70+H72+H74+H78+H82+H76+H80</f>
        <v>48325751.839999996</v>
      </c>
      <c r="I66" s="8">
        <f>I68+I70+I72+I74+I78+I82+I76+I80</f>
        <v>17206624.19</v>
      </c>
      <c r="J66" s="8">
        <f>J68+J70+J72+J74+J78+J82+J76+J80</f>
        <v>213919.57</v>
      </c>
      <c r="K66" s="8">
        <f>K68+K70+K72+K74+K78+K82+K76+K80</f>
        <v>839990.4700000001</v>
      </c>
      <c r="L66" s="8">
        <f>L68+L70+L72+L74+L78+L82+L76+L80</f>
        <v>452424.17</v>
      </c>
      <c r="M66" s="8">
        <f>M68+M70+M72+M74+M78+M82+M76+M80</f>
        <v>0</v>
      </c>
      <c r="N66" s="8">
        <f>N68+N70+N72+N74+N78+N82+N76+N80</f>
        <v>0</v>
      </c>
      <c r="O66" s="5"/>
      <c r="P66" s="5"/>
    </row>
    <row r="67" spans="1:16" s="6" customFormat="1" ht="24" customHeight="1">
      <c r="A67" s="24">
        <v>750</v>
      </c>
      <c r="B67" s="24">
        <v>75011</v>
      </c>
      <c r="C67" s="25" t="s">
        <v>48</v>
      </c>
      <c r="D67" s="9" t="s">
        <v>19</v>
      </c>
      <c r="E67" s="11">
        <f aca="true" t="shared" si="6" ref="E67:E82">G67+J67+K67+L67+M67+N67</f>
        <v>1566722</v>
      </c>
      <c r="F67" s="27">
        <f>E68/E67</f>
        <v>1</v>
      </c>
      <c r="G67" s="11">
        <f aca="true" t="shared" si="7" ref="G67:G82">H67+I67</f>
        <v>1540696</v>
      </c>
      <c r="H67" s="11">
        <v>1540696</v>
      </c>
      <c r="I67" s="11"/>
      <c r="J67" s="11">
        <v>26026</v>
      </c>
      <c r="K67" s="11"/>
      <c r="L67" s="11"/>
      <c r="M67" s="11"/>
      <c r="N67" s="11"/>
      <c r="O67" s="5"/>
      <c r="P67" s="5"/>
    </row>
    <row r="68" spans="1:16" s="6" customFormat="1" ht="24" customHeight="1">
      <c r="A68" s="24"/>
      <c r="B68" s="24"/>
      <c r="C68" s="25"/>
      <c r="D68" s="9" t="s">
        <v>20</v>
      </c>
      <c r="E68" s="11">
        <f t="shared" si="6"/>
        <v>1566722</v>
      </c>
      <c r="F68" s="27"/>
      <c r="G68" s="11">
        <f t="shared" si="7"/>
        <v>1540696</v>
      </c>
      <c r="H68" s="11">
        <v>1540696</v>
      </c>
      <c r="I68" s="11"/>
      <c r="J68" s="11">
        <v>26026</v>
      </c>
      <c r="K68" s="11"/>
      <c r="L68" s="11"/>
      <c r="M68" s="11"/>
      <c r="N68" s="11"/>
      <c r="O68" s="5"/>
      <c r="P68" s="5"/>
    </row>
    <row r="69" spans="1:16" s="6" customFormat="1" ht="24" customHeight="1">
      <c r="A69" s="24">
        <v>750</v>
      </c>
      <c r="B69" s="24">
        <v>75020</v>
      </c>
      <c r="C69" s="25" t="s">
        <v>49</v>
      </c>
      <c r="D69" s="9" t="s">
        <v>19</v>
      </c>
      <c r="E69" s="11">
        <f t="shared" si="6"/>
        <v>1231789.61</v>
      </c>
      <c r="F69" s="27">
        <f>E70/E69</f>
        <v>0.9723144441849936</v>
      </c>
      <c r="G69" s="11">
        <f t="shared" si="7"/>
        <v>1231789.61</v>
      </c>
      <c r="H69" s="11"/>
      <c r="I69" s="11">
        <v>1231789.61</v>
      </c>
      <c r="J69" s="11"/>
      <c r="K69" s="11"/>
      <c r="L69" s="11"/>
      <c r="M69" s="11"/>
      <c r="N69" s="11"/>
      <c r="O69" s="5"/>
      <c r="P69" s="5"/>
    </row>
    <row r="70" spans="1:16" s="6" customFormat="1" ht="24" customHeight="1">
      <c r="A70" s="24"/>
      <c r="B70" s="24"/>
      <c r="C70" s="25"/>
      <c r="D70" s="9" t="s">
        <v>20</v>
      </c>
      <c r="E70" s="11">
        <f t="shared" si="6"/>
        <v>1197686.83</v>
      </c>
      <c r="F70" s="27"/>
      <c r="G70" s="11">
        <f t="shared" si="7"/>
        <v>1197686.83</v>
      </c>
      <c r="H70" s="11"/>
      <c r="I70" s="11">
        <v>1197686.83</v>
      </c>
      <c r="J70" s="11"/>
      <c r="K70" s="11"/>
      <c r="L70" s="11"/>
      <c r="M70" s="11"/>
      <c r="N70" s="11"/>
      <c r="O70" s="5"/>
      <c r="P70" s="5"/>
    </row>
    <row r="71" spans="1:16" s="6" customFormat="1" ht="24" customHeight="1">
      <c r="A71" s="24">
        <v>750</v>
      </c>
      <c r="B71" s="24">
        <v>75022</v>
      </c>
      <c r="C71" s="25" t="s">
        <v>50</v>
      </c>
      <c r="D71" s="9" t="s">
        <v>19</v>
      </c>
      <c r="E71" s="11">
        <f t="shared" si="6"/>
        <v>618644</v>
      </c>
      <c r="F71" s="27">
        <f>E72/E71</f>
        <v>0.9496103898203168</v>
      </c>
      <c r="G71" s="11">
        <f t="shared" si="7"/>
        <v>67000</v>
      </c>
      <c r="H71" s="11"/>
      <c r="I71" s="11">
        <v>67000</v>
      </c>
      <c r="J71" s="11"/>
      <c r="K71" s="11">
        <v>551644</v>
      </c>
      <c r="L71" s="11"/>
      <c r="M71" s="11"/>
      <c r="N71" s="11"/>
      <c r="O71" s="5"/>
      <c r="P71" s="5"/>
    </row>
    <row r="72" spans="1:16" s="6" customFormat="1" ht="24" customHeight="1">
      <c r="A72" s="24"/>
      <c r="B72" s="24"/>
      <c r="C72" s="25"/>
      <c r="D72" s="9" t="s">
        <v>20</v>
      </c>
      <c r="E72" s="11">
        <f t="shared" si="6"/>
        <v>587470.77</v>
      </c>
      <c r="F72" s="27"/>
      <c r="G72" s="11">
        <f t="shared" si="7"/>
        <v>40395.46</v>
      </c>
      <c r="H72" s="11"/>
      <c r="I72" s="11">
        <v>40395.46</v>
      </c>
      <c r="J72" s="11"/>
      <c r="K72" s="11">
        <v>547075.31</v>
      </c>
      <c r="L72" s="11"/>
      <c r="M72" s="11"/>
      <c r="N72" s="11"/>
      <c r="O72" s="5"/>
      <c r="P72" s="5"/>
    </row>
    <row r="73" spans="1:16" s="6" customFormat="1" ht="24" customHeight="1">
      <c r="A73" s="24">
        <v>750</v>
      </c>
      <c r="B73" s="24">
        <v>75023</v>
      </c>
      <c r="C73" s="25" t="s">
        <v>51</v>
      </c>
      <c r="D73" s="9" t="s">
        <v>19</v>
      </c>
      <c r="E73" s="11">
        <f t="shared" si="6"/>
        <v>55407432.83</v>
      </c>
      <c r="F73" s="27">
        <f>E74/E73</f>
        <v>0.954108826738075</v>
      </c>
      <c r="G73" s="11">
        <f t="shared" si="7"/>
        <v>55225432.83</v>
      </c>
      <c r="H73" s="11">
        <v>44351097.93</v>
      </c>
      <c r="I73" s="11">
        <v>10874334.9</v>
      </c>
      <c r="J73" s="11">
        <v>23000</v>
      </c>
      <c r="K73" s="11">
        <v>159000</v>
      </c>
      <c r="L73" s="11"/>
      <c r="M73" s="11"/>
      <c r="N73" s="11"/>
      <c r="O73" s="5"/>
      <c r="P73" s="5"/>
    </row>
    <row r="74" spans="1:16" s="6" customFormat="1" ht="24" customHeight="1">
      <c r="A74" s="24"/>
      <c r="B74" s="24"/>
      <c r="C74" s="25"/>
      <c r="D74" s="9" t="s">
        <v>20</v>
      </c>
      <c r="E74" s="11">
        <f t="shared" si="6"/>
        <v>52864720.73</v>
      </c>
      <c r="F74" s="27"/>
      <c r="G74" s="11">
        <f t="shared" si="7"/>
        <v>52702045.669999994</v>
      </c>
      <c r="H74" s="11">
        <v>42703526.98</v>
      </c>
      <c r="I74" s="11">
        <v>9998518.69</v>
      </c>
      <c r="J74" s="11">
        <v>22893.57</v>
      </c>
      <c r="K74" s="11">
        <v>139781.49</v>
      </c>
      <c r="L74" s="11"/>
      <c r="M74" s="11"/>
      <c r="N74" s="11"/>
      <c r="O74" s="5"/>
      <c r="P74" s="5"/>
    </row>
    <row r="75" spans="1:16" s="6" customFormat="1" ht="24" customHeight="1">
      <c r="A75" s="24">
        <v>750</v>
      </c>
      <c r="B75" s="24">
        <v>75045</v>
      </c>
      <c r="C75" s="25" t="s">
        <v>52</v>
      </c>
      <c r="D75" s="9" t="s">
        <v>19</v>
      </c>
      <c r="E75" s="11">
        <f t="shared" si="6"/>
        <v>30447</v>
      </c>
      <c r="F75" s="27">
        <f>E76/E75</f>
        <v>1</v>
      </c>
      <c r="G75" s="11">
        <f t="shared" si="7"/>
        <v>30447</v>
      </c>
      <c r="H75" s="11">
        <v>16662.64</v>
      </c>
      <c r="I75" s="11">
        <v>13784.36</v>
      </c>
      <c r="J75" s="11"/>
      <c r="K75" s="11"/>
      <c r="L75" s="11"/>
      <c r="M75" s="11"/>
      <c r="N75" s="11"/>
      <c r="O75" s="5"/>
      <c r="P75" s="5"/>
    </row>
    <row r="76" spans="1:16" s="6" customFormat="1" ht="24" customHeight="1">
      <c r="A76" s="24"/>
      <c r="B76" s="24"/>
      <c r="C76" s="25"/>
      <c r="D76" s="9" t="s">
        <v>20</v>
      </c>
      <c r="E76" s="11">
        <f t="shared" si="6"/>
        <v>30447</v>
      </c>
      <c r="F76" s="27"/>
      <c r="G76" s="11">
        <f t="shared" si="7"/>
        <v>30447</v>
      </c>
      <c r="H76" s="11">
        <v>16662.64</v>
      </c>
      <c r="I76" s="11">
        <v>13784.36</v>
      </c>
      <c r="J76" s="11"/>
      <c r="K76" s="11"/>
      <c r="L76" s="11"/>
      <c r="M76" s="11"/>
      <c r="N76" s="11"/>
      <c r="O76" s="5"/>
      <c r="P76" s="5"/>
    </row>
    <row r="77" spans="1:16" s="6" customFormat="1" ht="24" customHeight="1">
      <c r="A77" s="24">
        <v>750</v>
      </c>
      <c r="B77" s="24">
        <v>75075</v>
      </c>
      <c r="C77" s="25" t="s">
        <v>53</v>
      </c>
      <c r="D77" s="9" t="s">
        <v>19</v>
      </c>
      <c r="E77" s="11">
        <f t="shared" si="6"/>
        <v>4134672.11</v>
      </c>
      <c r="F77" s="27">
        <f>E78/E77</f>
        <v>0.9587730911992438</v>
      </c>
      <c r="G77" s="11">
        <f t="shared" si="7"/>
        <v>4134672.11</v>
      </c>
      <c r="H77" s="11">
        <v>25100</v>
      </c>
      <c r="I77" s="11">
        <v>4109572.11</v>
      </c>
      <c r="J77" s="11"/>
      <c r="K77" s="11"/>
      <c r="L77" s="11"/>
      <c r="M77" s="11"/>
      <c r="N77" s="11"/>
      <c r="O77" s="5"/>
      <c r="P77" s="5"/>
    </row>
    <row r="78" spans="1:16" s="6" customFormat="1" ht="24" customHeight="1">
      <c r="A78" s="24"/>
      <c r="B78" s="24"/>
      <c r="C78" s="25"/>
      <c r="D78" s="9" t="s">
        <v>20</v>
      </c>
      <c r="E78" s="11">
        <f t="shared" si="6"/>
        <v>3964212.36</v>
      </c>
      <c r="F78" s="27"/>
      <c r="G78" s="11">
        <f t="shared" si="7"/>
        <v>3964212.36</v>
      </c>
      <c r="H78" s="11">
        <v>12589</v>
      </c>
      <c r="I78" s="11">
        <v>3951623.36</v>
      </c>
      <c r="J78" s="11"/>
      <c r="K78" s="11"/>
      <c r="L78" s="11"/>
      <c r="M78" s="11"/>
      <c r="N78" s="11"/>
      <c r="O78" s="5"/>
      <c r="P78" s="5"/>
    </row>
    <row r="79" spans="1:16" s="6" customFormat="1" ht="24" customHeight="1">
      <c r="A79" s="21">
        <v>750</v>
      </c>
      <c r="B79" s="21">
        <v>75085</v>
      </c>
      <c r="C79" s="25" t="s">
        <v>54</v>
      </c>
      <c r="D79" s="9" t="s">
        <v>19</v>
      </c>
      <c r="E79" s="11">
        <f t="shared" si="6"/>
        <v>4567790.66</v>
      </c>
      <c r="F79" s="27">
        <f>E80/E79</f>
        <v>0.9985897558624107</v>
      </c>
      <c r="G79" s="11">
        <f t="shared" si="7"/>
        <v>4562590.66</v>
      </c>
      <c r="H79" s="11">
        <v>4051468.66</v>
      </c>
      <c r="I79" s="11">
        <v>511122</v>
      </c>
      <c r="J79" s="10"/>
      <c r="K79" s="10">
        <v>5200</v>
      </c>
      <c r="L79" s="10"/>
      <c r="M79" s="10"/>
      <c r="N79" s="10"/>
      <c r="O79" s="5"/>
      <c r="P79" s="5"/>
    </row>
    <row r="80" spans="1:16" s="6" customFormat="1" ht="24" customHeight="1">
      <c r="A80" s="21"/>
      <c r="B80" s="21"/>
      <c r="C80" s="25"/>
      <c r="D80" s="9" t="s">
        <v>20</v>
      </c>
      <c r="E80" s="11">
        <f t="shared" si="6"/>
        <v>4561348.96</v>
      </c>
      <c r="F80" s="27"/>
      <c r="G80" s="11">
        <f t="shared" si="7"/>
        <v>4556165.29</v>
      </c>
      <c r="H80" s="11">
        <v>4045865.78</v>
      </c>
      <c r="I80" s="11">
        <v>510299.51</v>
      </c>
      <c r="J80" s="10"/>
      <c r="K80" s="10">
        <v>5183.67</v>
      </c>
      <c r="L80" s="10"/>
      <c r="M80" s="10"/>
      <c r="N80" s="10"/>
      <c r="O80" s="5"/>
      <c r="P80" s="5"/>
    </row>
    <row r="81" spans="1:16" s="6" customFormat="1" ht="24" customHeight="1">
      <c r="A81" s="21">
        <v>750</v>
      </c>
      <c r="B81" s="21">
        <v>75095</v>
      </c>
      <c r="C81" s="22" t="s">
        <v>24</v>
      </c>
      <c r="D81" s="9" t="s">
        <v>19</v>
      </c>
      <c r="E81" s="11">
        <f t="shared" si="6"/>
        <v>2813771.58</v>
      </c>
      <c r="F81" s="27">
        <f>E82/E81</f>
        <v>0.8053608921588439</v>
      </c>
      <c r="G81" s="11">
        <f t="shared" si="7"/>
        <v>1871449.5699999998</v>
      </c>
      <c r="H81" s="11">
        <v>6938.44</v>
      </c>
      <c r="I81" s="11">
        <v>1864511.13</v>
      </c>
      <c r="J81" s="10">
        <v>165000</v>
      </c>
      <c r="K81" s="10">
        <v>169106</v>
      </c>
      <c r="L81" s="10">
        <v>608216.01</v>
      </c>
      <c r="M81" s="10"/>
      <c r="N81" s="10"/>
      <c r="O81" s="5"/>
      <c r="P81" s="5"/>
    </row>
    <row r="82" spans="1:16" s="6" customFormat="1" ht="24" customHeight="1">
      <c r="A82" s="21"/>
      <c r="B82" s="21"/>
      <c r="C82" s="22"/>
      <c r="D82" s="9" t="s">
        <v>20</v>
      </c>
      <c r="E82" s="11">
        <f t="shared" si="6"/>
        <v>2266101.59</v>
      </c>
      <c r="F82" s="27"/>
      <c r="G82" s="11">
        <f t="shared" si="7"/>
        <v>1500727.42</v>
      </c>
      <c r="H82" s="11">
        <v>6411.44</v>
      </c>
      <c r="I82" s="11">
        <v>1494315.98</v>
      </c>
      <c r="J82" s="10">
        <v>165000</v>
      </c>
      <c r="K82" s="10">
        <v>147950</v>
      </c>
      <c r="L82" s="10">
        <v>452424.17</v>
      </c>
      <c r="M82" s="10"/>
      <c r="N82" s="10"/>
      <c r="O82" s="5"/>
      <c r="P82" s="5"/>
    </row>
    <row r="83" spans="1:16" s="6" customFormat="1" ht="36.75" customHeight="1">
      <c r="A83" s="17">
        <v>751</v>
      </c>
      <c r="B83" s="17" t="s">
        <v>17</v>
      </c>
      <c r="C83" s="19" t="s">
        <v>55</v>
      </c>
      <c r="D83" s="7" t="s">
        <v>19</v>
      </c>
      <c r="E83" s="8">
        <f>E85</f>
        <v>24448</v>
      </c>
      <c r="F83" s="20">
        <v>0.9998999999999999</v>
      </c>
      <c r="G83" s="8">
        <f>G85</f>
        <v>24448</v>
      </c>
      <c r="H83" s="8">
        <f>H85</f>
        <v>24448</v>
      </c>
      <c r="I83" s="8">
        <f>I85</f>
        <v>0</v>
      </c>
      <c r="J83" s="8">
        <f>J85</f>
        <v>0</v>
      </c>
      <c r="K83" s="8">
        <f>K85</f>
        <v>0</v>
      </c>
      <c r="L83" s="8">
        <f>L85</f>
        <v>0</v>
      </c>
      <c r="M83" s="8">
        <f>M85</f>
        <v>0</v>
      </c>
      <c r="N83" s="8">
        <f>N85</f>
        <v>0</v>
      </c>
      <c r="O83" s="5"/>
      <c r="P83" s="5"/>
    </row>
    <row r="84" spans="1:16" s="6" customFormat="1" ht="36.75" customHeight="1">
      <c r="A84" s="17"/>
      <c r="B84" s="17"/>
      <c r="C84" s="19"/>
      <c r="D84" s="7" t="s">
        <v>20</v>
      </c>
      <c r="E84" s="8">
        <f>E86</f>
        <v>24447.54</v>
      </c>
      <c r="F84" s="20"/>
      <c r="G84" s="8">
        <f>G86</f>
        <v>24447.54</v>
      </c>
      <c r="H84" s="8">
        <f>H86</f>
        <v>24447.54</v>
      </c>
      <c r="I84" s="8">
        <f>I86</f>
        <v>0</v>
      </c>
      <c r="J84" s="8">
        <f>J86</f>
        <v>0</v>
      </c>
      <c r="K84" s="8">
        <f>K86</f>
        <v>0</v>
      </c>
      <c r="L84" s="8">
        <f>L86</f>
        <v>0</v>
      </c>
      <c r="M84" s="8">
        <f>M86</f>
        <v>0</v>
      </c>
      <c r="N84" s="8">
        <f>N86</f>
        <v>0</v>
      </c>
      <c r="O84" s="5"/>
      <c r="P84" s="5"/>
    </row>
    <row r="85" spans="1:16" s="6" customFormat="1" ht="32.25" customHeight="1">
      <c r="A85" s="24">
        <v>751</v>
      </c>
      <c r="B85" s="24">
        <v>75101</v>
      </c>
      <c r="C85" s="25" t="s">
        <v>56</v>
      </c>
      <c r="D85" s="9" t="s">
        <v>19</v>
      </c>
      <c r="E85" s="11">
        <f>G85+J85+K85+L85+M85+N85</f>
        <v>24448</v>
      </c>
      <c r="F85" s="27">
        <v>0.9998999999999999</v>
      </c>
      <c r="G85" s="11">
        <f>H85+I85</f>
        <v>24448</v>
      </c>
      <c r="H85" s="11">
        <v>24448</v>
      </c>
      <c r="I85" s="11"/>
      <c r="J85" s="11"/>
      <c r="K85" s="11"/>
      <c r="L85" s="11"/>
      <c r="M85" s="11"/>
      <c r="N85" s="11"/>
      <c r="O85" s="5"/>
      <c r="P85" s="5"/>
    </row>
    <row r="86" spans="1:16" s="6" customFormat="1" ht="32.25" customHeight="1">
      <c r="A86" s="24"/>
      <c r="B86" s="24"/>
      <c r="C86" s="25"/>
      <c r="D86" s="9" t="s">
        <v>20</v>
      </c>
      <c r="E86" s="11">
        <f>G86+J86+K86+L86+M86+N86</f>
        <v>24447.54</v>
      </c>
      <c r="F86" s="27"/>
      <c r="G86" s="11">
        <f>H86+I86</f>
        <v>24447.54</v>
      </c>
      <c r="H86" s="11">
        <v>24447.54</v>
      </c>
      <c r="I86" s="11"/>
      <c r="J86" s="11"/>
      <c r="K86" s="11"/>
      <c r="L86" s="11"/>
      <c r="M86" s="11"/>
      <c r="N86" s="11"/>
      <c r="O86" s="5"/>
      <c r="P86" s="5"/>
    </row>
    <row r="87" spans="1:16" s="6" customFormat="1" ht="24" customHeight="1">
      <c r="A87" s="17">
        <v>754</v>
      </c>
      <c r="B87" s="17" t="s">
        <v>17</v>
      </c>
      <c r="C87" s="19" t="s">
        <v>57</v>
      </c>
      <c r="D87" s="7" t="s">
        <v>19</v>
      </c>
      <c r="E87" s="8">
        <f>E97+E99+E103+E105+E101+E89+E91+E93+E95+E107+E109</f>
        <v>21945565.66</v>
      </c>
      <c r="F87" s="20">
        <f>E88/E87</f>
        <v>0.9825531387100276</v>
      </c>
      <c r="G87" s="8">
        <f>G97+G99+G103+G105+G101+G89+G91+G93+G95+G107+G109</f>
        <v>20690697.56</v>
      </c>
      <c r="H87" s="8">
        <f>H97+H99+H103+H105+H101+H89+H91+H93+H95+H107+H109</f>
        <v>16011302.98</v>
      </c>
      <c r="I87" s="8">
        <f>I97+I99+I103+I105+I101+I89+I91+I93+I95+I107+I109</f>
        <v>4679394.58</v>
      </c>
      <c r="J87" s="8">
        <f>J97+J99+J103+J105+J101+J89+J91+J93+J95+J107+J109</f>
        <v>466750</v>
      </c>
      <c r="K87" s="8">
        <f>K97+K99+K103+K105+K101+K89+K91+K93+K95+K107+K109</f>
        <v>788118.1</v>
      </c>
      <c r="L87" s="8">
        <f>L97+L99+L103+L105+L101+L89+L91+L93+L95+L107+L109</f>
        <v>0</v>
      </c>
      <c r="M87" s="8">
        <f>M97+M99+M103+M105+M101+M89+M91+M93+M95+M107+M109</f>
        <v>0</v>
      </c>
      <c r="N87" s="8">
        <f>N97+N99+N103+N105+N101+N89+N91+N93+N95+N107+N109</f>
        <v>0</v>
      </c>
      <c r="O87" s="5"/>
      <c r="P87" s="5"/>
    </row>
    <row r="88" spans="1:16" s="6" customFormat="1" ht="24" customHeight="1">
      <c r="A88" s="17"/>
      <c r="B88" s="17"/>
      <c r="C88" s="19"/>
      <c r="D88" s="7" t="s">
        <v>20</v>
      </c>
      <c r="E88" s="8">
        <f>E98+E100+E104+E106+E102+E90+E92+E94+E96+E108+E110</f>
        <v>21562684.419999998</v>
      </c>
      <c r="F88" s="20"/>
      <c r="G88" s="8">
        <f>G98+G100+G104+G106+G102+G90+G92+G94+G96+G108+G110</f>
        <v>20313415.8</v>
      </c>
      <c r="H88" s="8">
        <f>H98+H100+H104+H106+H102+H90+H92+H94+H96+H108+H110</f>
        <v>16002685.91</v>
      </c>
      <c r="I88" s="8">
        <f>I98+I100+I104+I106+I102+I90+I92+I94+I96+I108+I110</f>
        <v>4310729.89</v>
      </c>
      <c r="J88" s="8">
        <f>J98+J100+J104+J106+J102+J90+J92+J94+J96+J108+J110</f>
        <v>465901</v>
      </c>
      <c r="K88" s="8">
        <f>K98+K100+K104+K106+K102+K90+K92+K94+K96+K108+K110</f>
        <v>783367.62</v>
      </c>
      <c r="L88" s="8">
        <f>L98+L100+L104+L106+L102+L90+L92+L94+L96+L108+L110</f>
        <v>0</v>
      </c>
      <c r="M88" s="8">
        <f>M98+M100+M104+M106+M102+M90+M92+M94+M96+M108+M110</f>
        <v>0</v>
      </c>
      <c r="N88" s="8">
        <f>N98+N100+N104+N106+N102+N90+N92+N94+N96+N108+N110</f>
        <v>0</v>
      </c>
      <c r="O88" s="5"/>
      <c r="P88" s="5"/>
    </row>
    <row r="89" spans="1:16" s="6" customFormat="1" ht="24" customHeight="1">
      <c r="A89" s="21">
        <v>754</v>
      </c>
      <c r="B89" s="21">
        <v>75404</v>
      </c>
      <c r="C89" s="25" t="s">
        <v>58</v>
      </c>
      <c r="D89" s="9" t="s">
        <v>19</v>
      </c>
      <c r="E89" s="10">
        <f aca="true" t="shared" si="8" ref="E89:E110">G89+J89+K89+L89+M89+N89</f>
        <v>396750</v>
      </c>
      <c r="F89" s="23">
        <f>E90/E89</f>
        <v>1</v>
      </c>
      <c r="G89" s="10">
        <f aca="true" t="shared" si="9" ref="G89:G110">H89+I89</f>
        <v>0</v>
      </c>
      <c r="H89" s="11"/>
      <c r="I89" s="11"/>
      <c r="J89" s="10">
        <v>396750</v>
      </c>
      <c r="K89" s="10"/>
      <c r="L89" s="10"/>
      <c r="M89" s="10"/>
      <c r="N89" s="10"/>
      <c r="O89" s="5"/>
      <c r="P89" s="5"/>
    </row>
    <row r="90" spans="1:16" s="6" customFormat="1" ht="24" customHeight="1">
      <c r="A90" s="21"/>
      <c r="B90" s="21"/>
      <c r="C90" s="25"/>
      <c r="D90" s="9" t="s">
        <v>20</v>
      </c>
      <c r="E90" s="10">
        <f t="shared" si="8"/>
        <v>396750</v>
      </c>
      <c r="F90" s="23"/>
      <c r="G90" s="10">
        <f t="shared" si="9"/>
        <v>0</v>
      </c>
      <c r="H90" s="11"/>
      <c r="I90" s="11"/>
      <c r="J90" s="10">
        <v>396750</v>
      </c>
      <c r="K90" s="10"/>
      <c r="L90" s="10"/>
      <c r="M90" s="10"/>
      <c r="N90" s="10"/>
      <c r="O90" s="5"/>
      <c r="P90" s="5"/>
    </row>
    <row r="91" spans="1:16" s="6" customFormat="1" ht="24" customHeight="1">
      <c r="A91" s="21">
        <v>754</v>
      </c>
      <c r="B91" s="21">
        <v>75405</v>
      </c>
      <c r="C91" s="25" t="s">
        <v>59</v>
      </c>
      <c r="D91" s="9" t="s">
        <v>19</v>
      </c>
      <c r="E91" s="10">
        <f t="shared" si="8"/>
        <v>226000</v>
      </c>
      <c r="F91" s="23">
        <f>E92/E91</f>
        <v>0.934412610619469</v>
      </c>
      <c r="G91" s="10">
        <f t="shared" si="9"/>
        <v>210050</v>
      </c>
      <c r="H91" s="11">
        <v>185300</v>
      </c>
      <c r="I91" s="11">
        <v>24750</v>
      </c>
      <c r="J91" s="10"/>
      <c r="K91" s="10">
        <v>15950</v>
      </c>
      <c r="L91" s="10"/>
      <c r="M91" s="10"/>
      <c r="N91" s="10"/>
      <c r="O91" s="5"/>
      <c r="P91" s="5"/>
    </row>
    <row r="92" spans="1:16" s="6" customFormat="1" ht="24" customHeight="1">
      <c r="A92" s="21"/>
      <c r="B92" s="21"/>
      <c r="C92" s="25"/>
      <c r="D92" s="9" t="s">
        <v>20</v>
      </c>
      <c r="E92" s="10">
        <f t="shared" si="8"/>
        <v>211177.25</v>
      </c>
      <c r="F92" s="23"/>
      <c r="G92" s="10">
        <f t="shared" si="9"/>
        <v>199567.09</v>
      </c>
      <c r="H92" s="11">
        <v>178085.36</v>
      </c>
      <c r="I92" s="11">
        <v>21481.73</v>
      </c>
      <c r="J92" s="10"/>
      <c r="K92" s="10">
        <v>11610.16</v>
      </c>
      <c r="L92" s="10"/>
      <c r="M92" s="10"/>
      <c r="N92" s="10"/>
      <c r="O92" s="5"/>
      <c r="P92" s="5"/>
    </row>
    <row r="93" spans="1:16" s="6" customFormat="1" ht="24" customHeight="1">
      <c r="A93" s="21">
        <v>754</v>
      </c>
      <c r="B93" s="21">
        <v>75410</v>
      </c>
      <c r="C93" s="29" t="s">
        <v>60</v>
      </c>
      <c r="D93" s="9" t="s">
        <v>19</v>
      </c>
      <c r="E93" s="10">
        <f t="shared" si="8"/>
        <v>30000</v>
      </c>
      <c r="F93" s="23">
        <f>E94/E93</f>
        <v>0.9717</v>
      </c>
      <c r="G93" s="10">
        <f t="shared" si="9"/>
        <v>0</v>
      </c>
      <c r="H93" s="11"/>
      <c r="I93" s="11"/>
      <c r="J93" s="10">
        <v>30000</v>
      </c>
      <c r="K93" s="10"/>
      <c r="L93" s="10"/>
      <c r="M93" s="10"/>
      <c r="N93" s="10"/>
      <c r="O93" s="5"/>
      <c r="P93" s="5"/>
    </row>
    <row r="94" spans="1:16" s="6" customFormat="1" ht="24" customHeight="1">
      <c r="A94" s="21"/>
      <c r="B94" s="21"/>
      <c r="C94" s="29"/>
      <c r="D94" s="9" t="s">
        <v>20</v>
      </c>
      <c r="E94" s="10">
        <f t="shared" si="8"/>
        <v>29151</v>
      </c>
      <c r="F94" s="23"/>
      <c r="G94" s="10">
        <f t="shared" si="9"/>
        <v>0</v>
      </c>
      <c r="H94" s="11"/>
      <c r="I94" s="11"/>
      <c r="J94" s="10">
        <v>29151</v>
      </c>
      <c r="K94" s="10"/>
      <c r="L94" s="10"/>
      <c r="M94" s="10"/>
      <c r="N94" s="10"/>
      <c r="O94" s="5"/>
      <c r="P94" s="5"/>
    </row>
    <row r="95" spans="1:16" s="6" customFormat="1" ht="24" customHeight="1">
      <c r="A95" s="21">
        <v>754</v>
      </c>
      <c r="B95" s="21">
        <v>75411</v>
      </c>
      <c r="C95" s="29" t="s">
        <v>61</v>
      </c>
      <c r="D95" s="9" t="s">
        <v>19</v>
      </c>
      <c r="E95" s="10">
        <f t="shared" si="8"/>
        <v>12755865</v>
      </c>
      <c r="F95" s="23">
        <f>E96/E95</f>
        <v>1</v>
      </c>
      <c r="G95" s="10">
        <f t="shared" si="9"/>
        <v>12169696.9</v>
      </c>
      <c r="H95" s="11">
        <v>10894010.98</v>
      </c>
      <c r="I95" s="11">
        <v>1275685.92</v>
      </c>
      <c r="J95" s="10"/>
      <c r="K95" s="10">
        <v>586168.1</v>
      </c>
      <c r="L95" s="10"/>
      <c r="M95" s="10"/>
      <c r="N95" s="10"/>
      <c r="O95" s="5"/>
      <c r="P95" s="5"/>
    </row>
    <row r="96" spans="1:16" s="6" customFormat="1" ht="24" customHeight="1">
      <c r="A96" s="21"/>
      <c r="B96" s="21"/>
      <c r="C96" s="29"/>
      <c r="D96" s="9" t="s">
        <v>20</v>
      </c>
      <c r="E96" s="10">
        <f t="shared" si="8"/>
        <v>12755865</v>
      </c>
      <c r="F96" s="23"/>
      <c r="G96" s="10">
        <f t="shared" si="9"/>
        <v>12169696.9</v>
      </c>
      <c r="H96" s="11">
        <v>10894010.98</v>
      </c>
      <c r="I96" s="11">
        <v>1275685.92</v>
      </c>
      <c r="J96" s="10"/>
      <c r="K96" s="10">
        <v>586168.1</v>
      </c>
      <c r="L96" s="10"/>
      <c r="M96" s="10"/>
      <c r="N96" s="10"/>
      <c r="O96" s="5"/>
      <c r="P96" s="5"/>
    </row>
    <row r="97" spans="1:16" s="6" customFormat="1" ht="24" customHeight="1">
      <c r="A97" s="21">
        <v>754</v>
      </c>
      <c r="B97" s="21">
        <v>75412</v>
      </c>
      <c r="C97" s="22" t="s">
        <v>62</v>
      </c>
      <c r="D97" s="9" t="s">
        <v>19</v>
      </c>
      <c r="E97" s="10">
        <f t="shared" si="8"/>
        <v>73900</v>
      </c>
      <c r="F97" s="23">
        <f>E98/E97</f>
        <v>0.963203653585927</v>
      </c>
      <c r="G97" s="10">
        <f t="shared" si="9"/>
        <v>59900</v>
      </c>
      <c r="H97" s="11"/>
      <c r="I97" s="11">
        <v>59900</v>
      </c>
      <c r="J97" s="10"/>
      <c r="K97" s="10">
        <v>14000</v>
      </c>
      <c r="L97" s="10"/>
      <c r="M97" s="10"/>
      <c r="N97" s="10"/>
      <c r="O97" s="5"/>
      <c r="P97" s="5"/>
    </row>
    <row r="98" spans="1:16" s="6" customFormat="1" ht="24" customHeight="1">
      <c r="A98" s="21"/>
      <c r="B98" s="21"/>
      <c r="C98" s="22"/>
      <c r="D98" s="9" t="s">
        <v>20</v>
      </c>
      <c r="E98" s="10">
        <f t="shared" si="8"/>
        <v>71180.75</v>
      </c>
      <c r="F98" s="23"/>
      <c r="G98" s="10">
        <f t="shared" si="9"/>
        <v>57494.75</v>
      </c>
      <c r="H98" s="11"/>
      <c r="I98" s="11">
        <v>57494.75</v>
      </c>
      <c r="J98" s="10"/>
      <c r="K98" s="10">
        <v>13686</v>
      </c>
      <c r="L98" s="10"/>
      <c r="M98" s="10"/>
      <c r="N98" s="10"/>
      <c r="O98" s="5"/>
      <c r="P98" s="5"/>
    </row>
    <row r="99" spans="1:16" s="6" customFormat="1" ht="24" customHeight="1">
      <c r="A99" s="24">
        <v>754</v>
      </c>
      <c r="B99" s="24">
        <v>75414</v>
      </c>
      <c r="C99" s="25" t="s">
        <v>63</v>
      </c>
      <c r="D99" s="9" t="s">
        <v>19</v>
      </c>
      <c r="E99" s="11">
        <f t="shared" si="8"/>
        <v>2600690.46</v>
      </c>
      <c r="F99" s="27">
        <f>E100/E99</f>
        <v>0.8696666692121445</v>
      </c>
      <c r="G99" s="10">
        <f t="shared" si="9"/>
        <v>2600690.46</v>
      </c>
      <c r="H99" s="11"/>
      <c r="I99" s="11">
        <v>2600690.46</v>
      </c>
      <c r="J99" s="11"/>
      <c r="K99" s="11"/>
      <c r="L99" s="11"/>
      <c r="M99" s="11"/>
      <c r="N99" s="11"/>
      <c r="O99" s="5"/>
      <c r="P99" s="5"/>
    </row>
    <row r="100" spans="1:16" s="6" customFormat="1" ht="24" customHeight="1">
      <c r="A100" s="24"/>
      <c r="B100" s="24"/>
      <c r="C100" s="25"/>
      <c r="D100" s="9" t="s">
        <v>20</v>
      </c>
      <c r="E100" s="11">
        <f t="shared" si="8"/>
        <v>2261733.81</v>
      </c>
      <c r="F100" s="27"/>
      <c r="G100" s="10">
        <f t="shared" si="9"/>
        <v>2261733.81</v>
      </c>
      <c r="H100" s="11"/>
      <c r="I100" s="11">
        <v>2261733.81</v>
      </c>
      <c r="J100" s="11"/>
      <c r="K100" s="11"/>
      <c r="L100" s="11"/>
      <c r="M100" s="11"/>
      <c r="N100" s="11"/>
      <c r="O100" s="5"/>
      <c r="P100" s="5"/>
    </row>
    <row r="101" spans="1:16" s="6" customFormat="1" ht="24" customHeight="1">
      <c r="A101" s="24">
        <v>754</v>
      </c>
      <c r="B101" s="24">
        <v>75415</v>
      </c>
      <c r="C101" s="25" t="s">
        <v>64</v>
      </c>
      <c r="D101" s="9" t="s">
        <v>19</v>
      </c>
      <c r="E101" s="11">
        <f t="shared" si="8"/>
        <v>40000</v>
      </c>
      <c r="F101" s="27">
        <f>E102/E101</f>
        <v>1</v>
      </c>
      <c r="G101" s="10">
        <f t="shared" si="9"/>
        <v>0</v>
      </c>
      <c r="H101" s="11"/>
      <c r="I101" s="11"/>
      <c r="J101" s="11">
        <v>40000</v>
      </c>
      <c r="K101" s="11"/>
      <c r="L101" s="11"/>
      <c r="M101" s="11"/>
      <c r="N101" s="11"/>
      <c r="O101" s="5"/>
      <c r="P101" s="5"/>
    </row>
    <row r="102" spans="1:16" s="6" customFormat="1" ht="24" customHeight="1">
      <c r="A102" s="24"/>
      <c r="B102" s="24"/>
      <c r="C102" s="25"/>
      <c r="D102" s="9" t="s">
        <v>20</v>
      </c>
      <c r="E102" s="11">
        <f t="shared" si="8"/>
        <v>40000</v>
      </c>
      <c r="F102" s="27"/>
      <c r="G102" s="10">
        <f t="shared" si="9"/>
        <v>0</v>
      </c>
      <c r="H102" s="11"/>
      <c r="I102" s="11"/>
      <c r="J102" s="11">
        <v>40000</v>
      </c>
      <c r="K102" s="11"/>
      <c r="L102" s="11"/>
      <c r="M102" s="11"/>
      <c r="N102" s="11"/>
      <c r="O102" s="5"/>
      <c r="P102" s="5"/>
    </row>
    <row r="103" spans="1:16" s="6" customFormat="1" ht="24" customHeight="1">
      <c r="A103" s="24">
        <v>754</v>
      </c>
      <c r="B103" s="24">
        <v>75416</v>
      </c>
      <c r="C103" s="25" t="s">
        <v>65</v>
      </c>
      <c r="D103" s="9" t="s">
        <v>19</v>
      </c>
      <c r="E103" s="11">
        <f t="shared" si="8"/>
        <v>5720037</v>
      </c>
      <c r="F103" s="27">
        <f>E104/E103</f>
        <v>0.9995570675504374</v>
      </c>
      <c r="G103" s="10">
        <f t="shared" si="9"/>
        <v>5548037</v>
      </c>
      <c r="H103" s="11">
        <v>4931992</v>
      </c>
      <c r="I103" s="11">
        <v>616045</v>
      </c>
      <c r="J103" s="11"/>
      <c r="K103" s="11">
        <v>172000</v>
      </c>
      <c r="L103" s="11"/>
      <c r="M103" s="11"/>
      <c r="N103" s="11"/>
      <c r="O103" s="5"/>
      <c r="P103" s="5"/>
    </row>
    <row r="104" spans="1:16" s="6" customFormat="1" ht="24" customHeight="1">
      <c r="A104" s="24"/>
      <c r="B104" s="24"/>
      <c r="C104" s="25"/>
      <c r="D104" s="9" t="s">
        <v>20</v>
      </c>
      <c r="E104" s="11">
        <f t="shared" si="8"/>
        <v>5717503.410000001</v>
      </c>
      <c r="F104" s="27"/>
      <c r="G104" s="10">
        <f t="shared" si="9"/>
        <v>5545600.050000001</v>
      </c>
      <c r="H104" s="11">
        <v>4930589.57</v>
      </c>
      <c r="I104" s="11">
        <v>615010.48</v>
      </c>
      <c r="J104" s="11"/>
      <c r="K104" s="11">
        <v>171903.36</v>
      </c>
      <c r="L104" s="11"/>
      <c r="M104" s="11"/>
      <c r="N104" s="11"/>
      <c r="O104" s="5"/>
      <c r="P104" s="5"/>
    </row>
    <row r="105" spans="1:16" s="6" customFormat="1" ht="24" customHeight="1">
      <c r="A105" s="24">
        <v>754</v>
      </c>
      <c r="B105" s="24">
        <v>75421</v>
      </c>
      <c r="C105" s="25" t="s">
        <v>66</v>
      </c>
      <c r="D105" s="9" t="s">
        <v>19</v>
      </c>
      <c r="E105" s="11">
        <f t="shared" si="8"/>
        <v>23000</v>
      </c>
      <c r="F105" s="30" t="s">
        <v>17</v>
      </c>
      <c r="G105" s="10">
        <f t="shared" si="9"/>
        <v>23000</v>
      </c>
      <c r="H105" s="11"/>
      <c r="I105" s="11">
        <v>23000</v>
      </c>
      <c r="J105" s="11"/>
      <c r="K105" s="11"/>
      <c r="L105" s="11"/>
      <c r="M105" s="11"/>
      <c r="N105" s="11"/>
      <c r="O105" s="5"/>
      <c r="P105" s="5"/>
    </row>
    <row r="106" spans="1:16" s="6" customFormat="1" ht="24" customHeight="1">
      <c r="A106" s="24"/>
      <c r="B106" s="24"/>
      <c r="C106" s="25"/>
      <c r="D106" s="9" t="s">
        <v>20</v>
      </c>
      <c r="E106" s="11">
        <f t="shared" si="8"/>
        <v>0</v>
      </c>
      <c r="F106" s="30"/>
      <c r="G106" s="10">
        <f t="shared" si="9"/>
        <v>0</v>
      </c>
      <c r="H106" s="11"/>
      <c r="I106" s="11">
        <v>0</v>
      </c>
      <c r="J106" s="11"/>
      <c r="K106" s="11"/>
      <c r="L106" s="11"/>
      <c r="M106" s="11"/>
      <c r="N106" s="11"/>
      <c r="O106" s="5"/>
      <c r="P106" s="5"/>
    </row>
    <row r="107" spans="1:16" s="6" customFormat="1" ht="24" customHeight="1">
      <c r="A107" s="24">
        <v>754</v>
      </c>
      <c r="B107" s="24">
        <v>75478</v>
      </c>
      <c r="C107" s="25" t="s">
        <v>67</v>
      </c>
      <c r="D107" s="9" t="s">
        <v>19</v>
      </c>
      <c r="E107" s="11">
        <f t="shared" si="8"/>
        <v>75953</v>
      </c>
      <c r="F107" s="27">
        <f>E108/E107</f>
        <v>1</v>
      </c>
      <c r="G107" s="10">
        <f t="shared" si="9"/>
        <v>75953</v>
      </c>
      <c r="H107" s="11"/>
      <c r="I107" s="11">
        <v>75953</v>
      </c>
      <c r="J107" s="11"/>
      <c r="K107" s="11"/>
      <c r="L107" s="11"/>
      <c r="M107" s="11"/>
      <c r="N107" s="11"/>
      <c r="O107" s="5"/>
      <c r="P107" s="5"/>
    </row>
    <row r="108" spans="1:16" s="6" customFormat="1" ht="24" customHeight="1">
      <c r="A108" s="24"/>
      <c r="B108" s="24"/>
      <c r="C108" s="25"/>
      <c r="D108" s="9" t="s">
        <v>20</v>
      </c>
      <c r="E108" s="11">
        <f t="shared" si="8"/>
        <v>75953</v>
      </c>
      <c r="F108" s="27">
        <f>E109/E108</f>
        <v>0.04437217753084144</v>
      </c>
      <c r="G108" s="10">
        <f t="shared" si="9"/>
        <v>75953</v>
      </c>
      <c r="H108" s="11"/>
      <c r="I108" s="11">
        <v>75953</v>
      </c>
      <c r="J108" s="11"/>
      <c r="K108" s="11"/>
      <c r="L108" s="11"/>
      <c r="M108" s="11"/>
      <c r="N108" s="11"/>
      <c r="O108" s="5"/>
      <c r="P108" s="5"/>
    </row>
    <row r="109" spans="1:16" s="6" customFormat="1" ht="24" customHeight="1">
      <c r="A109" s="24">
        <v>754</v>
      </c>
      <c r="B109" s="24">
        <v>75495</v>
      </c>
      <c r="C109" s="25" t="s">
        <v>24</v>
      </c>
      <c r="D109" s="9" t="s">
        <v>19</v>
      </c>
      <c r="E109" s="11">
        <f t="shared" si="8"/>
        <v>3370.2</v>
      </c>
      <c r="F109" s="27">
        <f>E110/E109</f>
        <v>1</v>
      </c>
      <c r="G109" s="10">
        <f t="shared" si="9"/>
        <v>3370.2</v>
      </c>
      <c r="H109" s="11"/>
      <c r="I109" s="11">
        <v>3370.2</v>
      </c>
      <c r="J109" s="11"/>
      <c r="K109" s="11"/>
      <c r="L109" s="11"/>
      <c r="M109" s="11"/>
      <c r="N109" s="11"/>
      <c r="O109" s="5"/>
      <c r="P109" s="5"/>
    </row>
    <row r="110" spans="1:16" s="6" customFormat="1" ht="24" customHeight="1">
      <c r="A110" s="24"/>
      <c r="B110" s="24"/>
      <c r="C110" s="25"/>
      <c r="D110" s="9" t="s">
        <v>20</v>
      </c>
      <c r="E110" s="11">
        <f t="shared" si="8"/>
        <v>3370.2</v>
      </c>
      <c r="F110" s="27"/>
      <c r="G110" s="10">
        <f t="shared" si="9"/>
        <v>3370.2</v>
      </c>
      <c r="H110" s="11"/>
      <c r="I110" s="11">
        <v>3370.2</v>
      </c>
      <c r="J110" s="11"/>
      <c r="K110" s="11"/>
      <c r="L110" s="11"/>
      <c r="M110" s="11"/>
      <c r="N110" s="11"/>
      <c r="O110" s="5"/>
      <c r="P110" s="5"/>
    </row>
    <row r="111" spans="1:16" s="6" customFormat="1" ht="26.25" customHeight="1">
      <c r="A111" s="17">
        <v>755</v>
      </c>
      <c r="B111" s="17" t="s">
        <v>17</v>
      </c>
      <c r="C111" s="19" t="s">
        <v>68</v>
      </c>
      <c r="D111" s="7" t="s">
        <v>19</v>
      </c>
      <c r="E111" s="8">
        <f>E113</f>
        <v>313020</v>
      </c>
      <c r="F111" s="20">
        <f>E112/E111</f>
        <v>0.9928563350584627</v>
      </c>
      <c r="G111" s="8">
        <f>G113</f>
        <v>130842.36</v>
      </c>
      <c r="H111" s="8">
        <f>H113</f>
        <v>0</v>
      </c>
      <c r="I111" s="8">
        <f>I113</f>
        <v>130842.36</v>
      </c>
      <c r="J111" s="8">
        <f>J113</f>
        <v>182177.64</v>
      </c>
      <c r="K111" s="8">
        <f>K113</f>
        <v>0</v>
      </c>
      <c r="L111" s="8">
        <f>L113</f>
        <v>0</v>
      </c>
      <c r="M111" s="8">
        <f>M113</f>
        <v>0</v>
      </c>
      <c r="N111" s="8">
        <f>N113</f>
        <v>0</v>
      </c>
      <c r="O111" s="5"/>
      <c r="P111" s="5"/>
    </row>
    <row r="112" spans="1:16" s="6" customFormat="1" ht="26.25" customHeight="1">
      <c r="A112" s="17"/>
      <c r="B112" s="17"/>
      <c r="C112" s="19"/>
      <c r="D112" s="7" t="s">
        <v>20</v>
      </c>
      <c r="E112" s="8">
        <f>E114</f>
        <v>310783.89</v>
      </c>
      <c r="F112" s="20"/>
      <c r="G112" s="8">
        <f>G114</f>
        <v>129786.21</v>
      </c>
      <c r="H112" s="8">
        <f>H114</f>
        <v>0</v>
      </c>
      <c r="I112" s="8">
        <f>I114</f>
        <v>129786.21</v>
      </c>
      <c r="J112" s="8">
        <f>J114</f>
        <v>180997.68</v>
      </c>
      <c r="K112" s="8">
        <f>K114</f>
        <v>0</v>
      </c>
      <c r="L112" s="8">
        <f>L114</f>
        <v>0</v>
      </c>
      <c r="M112" s="8">
        <f>M114</f>
        <v>0</v>
      </c>
      <c r="N112" s="8">
        <f>N114</f>
        <v>0</v>
      </c>
      <c r="O112" s="5"/>
      <c r="P112" s="5"/>
    </row>
    <row r="113" spans="1:16" s="6" customFormat="1" ht="26.25" customHeight="1">
      <c r="A113" s="21">
        <v>755</v>
      </c>
      <c r="B113" s="21">
        <v>75515</v>
      </c>
      <c r="C113" s="22" t="s">
        <v>69</v>
      </c>
      <c r="D113" s="9" t="s">
        <v>19</v>
      </c>
      <c r="E113" s="10">
        <f>G113+J113+K113+L113+M113+N113</f>
        <v>313020</v>
      </c>
      <c r="F113" s="23">
        <f>E114/E113</f>
        <v>0.9928563350584627</v>
      </c>
      <c r="G113" s="10">
        <f>H113+I113</f>
        <v>130842.36</v>
      </c>
      <c r="H113" s="11"/>
      <c r="I113" s="11">
        <v>130842.36</v>
      </c>
      <c r="J113" s="10">
        <v>182177.64</v>
      </c>
      <c r="K113" s="10"/>
      <c r="L113" s="10"/>
      <c r="M113" s="10"/>
      <c r="N113" s="10"/>
      <c r="O113" s="5"/>
      <c r="P113" s="5"/>
    </row>
    <row r="114" spans="1:16" s="6" customFormat="1" ht="26.25" customHeight="1">
      <c r="A114" s="21"/>
      <c r="B114" s="21"/>
      <c r="C114" s="22"/>
      <c r="D114" s="9" t="s">
        <v>20</v>
      </c>
      <c r="E114" s="10">
        <f>G114+J114+K114+L114+M114+N114</f>
        <v>310783.89</v>
      </c>
      <c r="F114" s="23"/>
      <c r="G114" s="10">
        <f>H114+I114</f>
        <v>129786.21</v>
      </c>
      <c r="H114" s="11"/>
      <c r="I114" s="11">
        <v>129786.21</v>
      </c>
      <c r="J114" s="10">
        <v>180997.68</v>
      </c>
      <c r="K114" s="10"/>
      <c r="L114" s="10"/>
      <c r="M114" s="10"/>
      <c r="N114" s="10"/>
      <c r="O114" s="5"/>
      <c r="P114" s="5"/>
    </row>
    <row r="115" spans="1:16" s="6" customFormat="1" ht="26.25" customHeight="1">
      <c r="A115" s="17">
        <v>757</v>
      </c>
      <c r="B115" s="17" t="s">
        <v>17</v>
      </c>
      <c r="C115" s="19" t="s">
        <v>70</v>
      </c>
      <c r="D115" s="7" t="s">
        <v>19</v>
      </c>
      <c r="E115" s="8">
        <f>E117+E119+E121</f>
        <v>15938495.82</v>
      </c>
      <c r="F115" s="20">
        <f>E116/E115</f>
        <v>0.7562793965083212</v>
      </c>
      <c r="G115" s="8">
        <f>G117+G119+G121</f>
        <v>0</v>
      </c>
      <c r="H115" s="8">
        <f>H117+H119+H121</f>
        <v>0</v>
      </c>
      <c r="I115" s="8">
        <f>I117+I119+I121</f>
        <v>0</v>
      </c>
      <c r="J115" s="8">
        <f>J117+J119+J121</f>
        <v>0</v>
      </c>
      <c r="K115" s="8">
        <f>K117+K119+K121</f>
        <v>0</v>
      </c>
      <c r="L115" s="8">
        <f>L117+L119+L121</f>
        <v>0</v>
      </c>
      <c r="M115" s="8">
        <f>M117+M119+M121</f>
        <v>1038495.82</v>
      </c>
      <c r="N115" s="8">
        <f>N117+N119+N121</f>
        <v>14900000</v>
      </c>
      <c r="O115" s="5"/>
      <c r="P115" s="5"/>
    </row>
    <row r="116" spans="1:16" s="6" customFormat="1" ht="26.25" customHeight="1">
      <c r="A116" s="17"/>
      <c r="B116" s="17"/>
      <c r="C116" s="19"/>
      <c r="D116" s="7" t="s">
        <v>20</v>
      </c>
      <c r="E116" s="8">
        <f>E118+E120+E122</f>
        <v>12053956</v>
      </c>
      <c r="F116" s="20"/>
      <c r="G116" s="8">
        <f>G118+G120+G122</f>
        <v>0</v>
      </c>
      <c r="H116" s="8">
        <f>H118+H120+H122</f>
        <v>0</v>
      </c>
      <c r="I116" s="8">
        <f>I118+I120+I122</f>
        <v>0</v>
      </c>
      <c r="J116" s="8">
        <f>J118+J120+J122</f>
        <v>0</v>
      </c>
      <c r="K116" s="8">
        <f>K118+K120+K122</f>
        <v>0</v>
      </c>
      <c r="L116" s="8">
        <f>L118+L120+L122</f>
        <v>0</v>
      </c>
      <c r="M116" s="8">
        <f>M118+M120+M122</f>
        <v>0</v>
      </c>
      <c r="N116" s="8">
        <f>N118+N120+N122</f>
        <v>12053956</v>
      </c>
      <c r="O116" s="5"/>
      <c r="P116" s="5"/>
    </row>
    <row r="117" spans="1:16" s="6" customFormat="1" ht="33" customHeight="1">
      <c r="A117" s="21">
        <v>757</v>
      </c>
      <c r="B117" s="21">
        <v>75701</v>
      </c>
      <c r="C117" s="22" t="s">
        <v>71</v>
      </c>
      <c r="D117" s="9" t="s">
        <v>19</v>
      </c>
      <c r="E117" s="10">
        <f aca="true" t="shared" si="10" ref="E117:E122">G117+J117+K117+L117+M117+N117</f>
        <v>2000000</v>
      </c>
      <c r="F117" s="23">
        <f>E118/E117</f>
        <v>0.13613688000000002</v>
      </c>
      <c r="G117" s="10">
        <f aca="true" t="shared" si="11" ref="G117:G122">H117+I117</f>
        <v>0</v>
      </c>
      <c r="H117" s="11"/>
      <c r="I117" s="11"/>
      <c r="J117" s="10"/>
      <c r="K117" s="10"/>
      <c r="L117" s="10"/>
      <c r="M117" s="10"/>
      <c r="N117" s="10">
        <v>2000000</v>
      </c>
      <c r="O117" s="5"/>
      <c r="P117" s="5"/>
    </row>
    <row r="118" spans="1:16" s="6" customFormat="1" ht="33" customHeight="1">
      <c r="A118" s="21"/>
      <c r="B118" s="21"/>
      <c r="C118" s="22"/>
      <c r="D118" s="9" t="s">
        <v>20</v>
      </c>
      <c r="E118" s="10">
        <f t="shared" si="10"/>
        <v>272273.76</v>
      </c>
      <c r="F118" s="23"/>
      <c r="G118" s="10">
        <f t="shared" si="11"/>
        <v>0</v>
      </c>
      <c r="H118" s="11"/>
      <c r="I118" s="11"/>
      <c r="J118" s="10"/>
      <c r="K118" s="10"/>
      <c r="L118" s="10"/>
      <c r="M118" s="10"/>
      <c r="N118" s="10">
        <v>272273.76</v>
      </c>
      <c r="O118" s="5"/>
      <c r="P118" s="5"/>
    </row>
    <row r="119" spans="1:16" s="6" customFormat="1" ht="36.75" customHeight="1">
      <c r="A119" s="21">
        <v>757</v>
      </c>
      <c r="B119" s="21">
        <v>75702</v>
      </c>
      <c r="C119" s="22" t="s">
        <v>72</v>
      </c>
      <c r="D119" s="9" t="s">
        <v>19</v>
      </c>
      <c r="E119" s="10">
        <f t="shared" si="10"/>
        <v>12900000</v>
      </c>
      <c r="F119" s="23">
        <f>E120/E119</f>
        <v>0.9133087007751938</v>
      </c>
      <c r="G119" s="10">
        <f t="shared" si="11"/>
        <v>0</v>
      </c>
      <c r="H119" s="11"/>
      <c r="I119" s="11"/>
      <c r="J119" s="10"/>
      <c r="K119" s="10"/>
      <c r="L119" s="10"/>
      <c r="M119" s="10"/>
      <c r="N119" s="10">
        <v>12900000</v>
      </c>
      <c r="O119" s="5"/>
      <c r="P119" s="5"/>
    </row>
    <row r="120" spans="1:16" s="6" customFormat="1" ht="36.75" customHeight="1">
      <c r="A120" s="21"/>
      <c r="B120" s="21"/>
      <c r="C120" s="22"/>
      <c r="D120" s="9" t="s">
        <v>20</v>
      </c>
      <c r="E120" s="10">
        <f t="shared" si="10"/>
        <v>11781682.24</v>
      </c>
      <c r="F120" s="23"/>
      <c r="G120" s="10">
        <f t="shared" si="11"/>
        <v>0</v>
      </c>
      <c r="H120" s="11"/>
      <c r="I120" s="11"/>
      <c r="J120" s="10"/>
      <c r="K120" s="10"/>
      <c r="L120" s="10"/>
      <c r="M120" s="10"/>
      <c r="N120" s="10">
        <v>11781682.24</v>
      </c>
      <c r="O120" s="5"/>
      <c r="P120" s="5"/>
    </row>
    <row r="121" spans="1:16" s="6" customFormat="1" ht="48.75" customHeight="1">
      <c r="A121" s="24">
        <v>757</v>
      </c>
      <c r="B121" s="24">
        <v>75704</v>
      </c>
      <c r="C121" s="25" t="s">
        <v>73</v>
      </c>
      <c r="D121" s="9" t="s">
        <v>19</v>
      </c>
      <c r="E121" s="11">
        <f t="shared" si="10"/>
        <v>1038495.82</v>
      </c>
      <c r="F121" s="30" t="s">
        <v>17</v>
      </c>
      <c r="G121" s="10">
        <f t="shared" si="11"/>
        <v>0</v>
      </c>
      <c r="H121" s="11"/>
      <c r="I121" s="11"/>
      <c r="J121" s="11"/>
      <c r="K121" s="11"/>
      <c r="L121" s="11"/>
      <c r="M121" s="11">
        <v>1038495.82</v>
      </c>
      <c r="N121" s="10"/>
      <c r="O121" s="5"/>
      <c r="P121" s="5"/>
    </row>
    <row r="122" spans="1:16" s="6" customFormat="1" ht="48.75" customHeight="1">
      <c r="A122" s="24"/>
      <c r="B122" s="24"/>
      <c r="C122" s="25"/>
      <c r="D122" s="9" t="s">
        <v>20</v>
      </c>
      <c r="E122" s="11">
        <f t="shared" si="10"/>
        <v>0</v>
      </c>
      <c r="F122" s="30"/>
      <c r="G122" s="10">
        <f t="shared" si="11"/>
        <v>0</v>
      </c>
      <c r="H122" s="11"/>
      <c r="I122" s="11"/>
      <c r="J122" s="11"/>
      <c r="K122" s="11"/>
      <c r="L122" s="11"/>
      <c r="M122" s="11">
        <v>0</v>
      </c>
      <c r="N122" s="10"/>
      <c r="O122" s="5"/>
      <c r="P122" s="5"/>
    </row>
    <row r="123" spans="1:16" s="6" customFormat="1" ht="24" customHeight="1">
      <c r="A123" s="17">
        <v>758</v>
      </c>
      <c r="B123" s="17" t="s">
        <v>17</v>
      </c>
      <c r="C123" s="19" t="s">
        <v>74</v>
      </c>
      <c r="D123" s="7" t="s">
        <v>19</v>
      </c>
      <c r="E123" s="8">
        <f>E125+E127+E129</f>
        <v>24650112.23</v>
      </c>
      <c r="F123" s="20">
        <f>E124/E123</f>
        <v>0.9053848839210741</v>
      </c>
      <c r="G123" s="8">
        <f>G125+G127+G129</f>
        <v>2332273.23</v>
      </c>
      <c r="H123" s="8">
        <f>H125+H127+H129</f>
        <v>0</v>
      </c>
      <c r="I123" s="8">
        <f>I125+I127+I129</f>
        <v>2332273.23</v>
      </c>
      <c r="J123" s="8">
        <f>J125+J127+J129</f>
        <v>22317839</v>
      </c>
      <c r="K123" s="8">
        <f>K125+K127+K129</f>
        <v>0</v>
      </c>
      <c r="L123" s="8">
        <f>L125+L127+L129</f>
        <v>0</v>
      </c>
      <c r="M123" s="8">
        <f>M125+M127+M129</f>
        <v>0</v>
      </c>
      <c r="N123" s="8">
        <f>N125+N127+N129</f>
        <v>0</v>
      </c>
      <c r="O123" s="5"/>
      <c r="P123" s="5"/>
    </row>
    <row r="124" spans="1:16" s="6" customFormat="1" ht="24" customHeight="1">
      <c r="A124" s="17"/>
      <c r="B124" s="17"/>
      <c r="C124" s="19"/>
      <c r="D124" s="7" t="s">
        <v>20</v>
      </c>
      <c r="E124" s="8">
        <f>E126+E128+E130</f>
        <v>22317839</v>
      </c>
      <c r="F124" s="20"/>
      <c r="G124" s="8">
        <f>G126+G128+G130</f>
        <v>0</v>
      </c>
      <c r="H124" s="8">
        <f>H126+H128+H130</f>
        <v>0</v>
      </c>
      <c r="I124" s="8">
        <f>I126+I128+I130</f>
        <v>0</v>
      </c>
      <c r="J124" s="8">
        <f>J126+J128+J130</f>
        <v>22317839</v>
      </c>
      <c r="K124" s="8">
        <f>K126+K128+K130</f>
        <v>0</v>
      </c>
      <c r="L124" s="8">
        <f>L126+L128+L130</f>
        <v>0</v>
      </c>
      <c r="M124" s="8">
        <f>M126+M128+M130</f>
        <v>0</v>
      </c>
      <c r="N124" s="8">
        <f>N126+N128+N130</f>
        <v>0</v>
      </c>
      <c r="O124" s="5"/>
      <c r="P124" s="5"/>
    </row>
    <row r="125" spans="1:16" s="6" customFormat="1" ht="24" customHeight="1">
      <c r="A125" s="24">
        <v>758</v>
      </c>
      <c r="B125" s="24">
        <v>75818</v>
      </c>
      <c r="C125" s="25" t="s">
        <v>75</v>
      </c>
      <c r="D125" s="9" t="s">
        <v>19</v>
      </c>
      <c r="E125" s="11">
        <f aca="true" t="shared" si="12" ref="E125:E130">G125+J125+K125+L125+M125+N125</f>
        <v>2332273.23</v>
      </c>
      <c r="F125" s="31" t="s">
        <v>17</v>
      </c>
      <c r="G125" s="11">
        <f aca="true" t="shared" si="13" ref="G125:G130">H125+I125</f>
        <v>2332273.23</v>
      </c>
      <c r="H125" s="11"/>
      <c r="I125" s="11">
        <v>2332273.23</v>
      </c>
      <c r="J125" s="11"/>
      <c r="K125" s="11"/>
      <c r="L125" s="11"/>
      <c r="M125" s="11"/>
      <c r="N125" s="11"/>
      <c r="O125" s="5"/>
      <c r="P125" s="5"/>
    </row>
    <row r="126" spans="1:16" s="6" customFormat="1" ht="24" customHeight="1">
      <c r="A126" s="24"/>
      <c r="B126" s="24"/>
      <c r="C126" s="25"/>
      <c r="D126" s="9" t="s">
        <v>20</v>
      </c>
      <c r="E126" s="11">
        <f t="shared" si="12"/>
        <v>0</v>
      </c>
      <c r="F126" s="31"/>
      <c r="G126" s="11">
        <f t="shared" si="13"/>
        <v>0</v>
      </c>
      <c r="H126" s="11"/>
      <c r="I126" s="11">
        <v>0</v>
      </c>
      <c r="J126" s="11"/>
      <c r="K126" s="11"/>
      <c r="L126" s="11"/>
      <c r="M126" s="11"/>
      <c r="N126" s="11"/>
      <c r="O126" s="5"/>
      <c r="P126" s="5"/>
    </row>
    <row r="127" spans="1:16" s="6" customFormat="1" ht="24" customHeight="1">
      <c r="A127" s="21">
        <v>758</v>
      </c>
      <c r="B127" s="21">
        <v>75831</v>
      </c>
      <c r="C127" s="22" t="s">
        <v>76</v>
      </c>
      <c r="D127" s="9" t="s">
        <v>19</v>
      </c>
      <c r="E127" s="10">
        <f t="shared" si="12"/>
        <v>15069811</v>
      </c>
      <c r="F127" s="23">
        <f>E128/E127</f>
        <v>1</v>
      </c>
      <c r="G127" s="11">
        <f t="shared" si="13"/>
        <v>0</v>
      </c>
      <c r="H127" s="11"/>
      <c r="I127" s="11"/>
      <c r="J127" s="10">
        <v>15069811</v>
      </c>
      <c r="K127" s="10"/>
      <c r="L127" s="10"/>
      <c r="M127" s="10"/>
      <c r="N127" s="10"/>
      <c r="O127" s="5"/>
      <c r="P127" s="5"/>
    </row>
    <row r="128" spans="1:16" s="6" customFormat="1" ht="24" customHeight="1">
      <c r="A128" s="21"/>
      <c r="B128" s="21"/>
      <c r="C128" s="22"/>
      <c r="D128" s="9" t="s">
        <v>20</v>
      </c>
      <c r="E128" s="10">
        <f t="shared" si="12"/>
        <v>15069811</v>
      </c>
      <c r="F128" s="23"/>
      <c r="G128" s="11">
        <f t="shared" si="13"/>
        <v>0</v>
      </c>
      <c r="H128" s="11"/>
      <c r="I128" s="11"/>
      <c r="J128" s="10">
        <v>15069811</v>
      </c>
      <c r="K128" s="10"/>
      <c r="L128" s="10"/>
      <c r="M128" s="10"/>
      <c r="N128" s="10"/>
      <c r="O128" s="5"/>
      <c r="P128" s="5"/>
    </row>
    <row r="129" spans="1:16" s="6" customFormat="1" ht="24" customHeight="1">
      <c r="A129" s="21">
        <v>758</v>
      </c>
      <c r="B129" s="21">
        <v>75832</v>
      </c>
      <c r="C129" s="22" t="s">
        <v>77</v>
      </c>
      <c r="D129" s="9" t="s">
        <v>19</v>
      </c>
      <c r="E129" s="10">
        <f t="shared" si="12"/>
        <v>7248028</v>
      </c>
      <c r="F129" s="23">
        <f>E130/E129</f>
        <v>1</v>
      </c>
      <c r="G129" s="10">
        <f t="shared" si="13"/>
        <v>0</v>
      </c>
      <c r="H129" s="11"/>
      <c r="I129" s="11"/>
      <c r="J129" s="10">
        <v>7248028</v>
      </c>
      <c r="K129" s="10"/>
      <c r="L129" s="10"/>
      <c r="M129" s="10"/>
      <c r="N129" s="10"/>
      <c r="O129" s="5"/>
      <c r="P129" s="5"/>
    </row>
    <row r="130" spans="1:16" s="6" customFormat="1" ht="24" customHeight="1">
      <c r="A130" s="21"/>
      <c r="B130" s="21"/>
      <c r="C130" s="22"/>
      <c r="D130" s="9" t="s">
        <v>20</v>
      </c>
      <c r="E130" s="10">
        <f t="shared" si="12"/>
        <v>7248028</v>
      </c>
      <c r="F130" s="23"/>
      <c r="G130" s="10">
        <f t="shared" si="13"/>
        <v>0</v>
      </c>
      <c r="H130" s="11"/>
      <c r="I130" s="11"/>
      <c r="J130" s="10">
        <v>7248028</v>
      </c>
      <c r="K130" s="10"/>
      <c r="L130" s="10"/>
      <c r="M130" s="10"/>
      <c r="N130" s="10"/>
      <c r="O130" s="5"/>
      <c r="P130" s="5"/>
    </row>
    <row r="131" spans="1:16" s="6" customFormat="1" ht="24" customHeight="1">
      <c r="A131" s="17">
        <v>801</v>
      </c>
      <c r="B131" s="17" t="s">
        <v>17</v>
      </c>
      <c r="C131" s="19" t="s">
        <v>78</v>
      </c>
      <c r="D131" s="7" t="s">
        <v>19</v>
      </c>
      <c r="E131" s="8">
        <f>E133+E135+E137+E139+E141+E143+E145+E147+E149+E151+E153+E155+E157+E159+E161+E163+E165</f>
        <v>268957009.17</v>
      </c>
      <c r="F131" s="20">
        <f>E132/E131</f>
        <v>0.9841028581735249</v>
      </c>
      <c r="G131" s="8">
        <f>G133+G135+G137+G139+G141+G143+G145+G147+G149+G151+G153+G155+G157+G159+G161+G163+G165</f>
        <v>230182576.70999998</v>
      </c>
      <c r="H131" s="8">
        <f>H133+H135+H137+H139+H141+H143+H145+H147+H149+H151+H153+H155+H157+H159+H161+H163+H165</f>
        <v>183133549.58999997</v>
      </c>
      <c r="I131" s="8">
        <f>I133+I135+I137+I139+I141+I143+I145+I147+I149+I151+I153+I155+I157+I159+I161+I163+I165</f>
        <v>47049027.12000001</v>
      </c>
      <c r="J131" s="8">
        <f>J133+J135+J137+J139+J141+J143+J145+J147+J149+J151+J153+J155+J157+J159+J161+J163+J165</f>
        <v>34981625.46</v>
      </c>
      <c r="K131" s="8">
        <f>K133+K135+K137+K139+K141+K143+K145+K147+K149+K151+K153+K155+K157+K159+K161+K163+K165</f>
        <v>340045.48</v>
      </c>
      <c r="L131" s="8">
        <f>L133+L135+L137+L139+L141+L143+L145+L147+L149+L151+L153+L155+L157+L159+L161+L163+L165</f>
        <v>3452761.5199999996</v>
      </c>
      <c r="M131" s="8">
        <f>M133+M135+M137+M139+M141+M143+M145+M147+M149+M151+M153+M155+M157+M159+M161+M163+M165</f>
        <v>0</v>
      </c>
      <c r="N131" s="8">
        <f>N133+N135+N137+N139+N141+N143+N145+N147+N149+N151+N153+N155+N157+N159+N161+N163+N165</f>
        <v>0</v>
      </c>
      <c r="O131" s="5"/>
      <c r="P131" s="5"/>
    </row>
    <row r="132" spans="1:16" s="6" customFormat="1" ht="24" customHeight="1">
      <c r="A132" s="17"/>
      <c r="B132" s="17"/>
      <c r="C132" s="19"/>
      <c r="D132" s="7" t="s">
        <v>20</v>
      </c>
      <c r="E132" s="8">
        <f>E134+E136+E138+E140+E142+E144+E146+E148+E150+E152+E154+E156+E158+E160+E162+E164+E166</f>
        <v>264681361.45</v>
      </c>
      <c r="F132" s="20"/>
      <c r="G132" s="8">
        <f>G134+G136+G138+G140+G142+G144+G146+G148+G150+G152+G154+G156+G158+G160+G162+G164+G166</f>
        <v>227603853.58</v>
      </c>
      <c r="H132" s="8">
        <f>H134+H136+H138+H140+H142+H144+H146+H148+H150+H152+H154+H156+H158+H160+H162+H164+H166</f>
        <v>182392338.22999996</v>
      </c>
      <c r="I132" s="8">
        <f>I134+I136+I138+I140+I142+I144+I146+I148+I150+I152+I154+I156+I158+I160+I162+I164+I166</f>
        <v>45211515.349999994</v>
      </c>
      <c r="J132" s="8">
        <f>J134+J136+J138+J140+J142+J144+J146+J148+J150+J152+J154+J156+J158+J160+J162+J164+J166</f>
        <v>34543186.160000004</v>
      </c>
      <c r="K132" s="8">
        <f>K134+K136+K138+K140+K142+K144+K146+K148+K150+K152+K154+K156+K158+K160+K162+K164+K166</f>
        <v>324663.62</v>
      </c>
      <c r="L132" s="8">
        <f>L134+L136+L138+L140+L142+L144+L146+L148+L150+L152+L154+L156+L158+L160+L162+L164+L166</f>
        <v>2209658.09</v>
      </c>
      <c r="M132" s="8">
        <f>M134+M136+M138+M140+M142+M144+M146+M148+M150+M152+M154+M156+M158+M160+M162+M164+M166</f>
        <v>0</v>
      </c>
      <c r="N132" s="8">
        <f>N134+N136+N138+N140+N142+N144+N146+N148+N150+N152+N154+N156+N158+N160+N162+N164+N166</f>
        <v>0</v>
      </c>
      <c r="O132" s="5"/>
      <c r="P132" s="5"/>
    </row>
    <row r="133" spans="1:16" s="6" customFormat="1" ht="24" customHeight="1">
      <c r="A133" s="24">
        <v>801</v>
      </c>
      <c r="B133" s="24">
        <v>80101</v>
      </c>
      <c r="C133" s="25" t="s">
        <v>79</v>
      </c>
      <c r="D133" s="9" t="s">
        <v>19</v>
      </c>
      <c r="E133" s="11">
        <f aca="true" t="shared" si="14" ref="E133:E166">G133+J133+K133+L133+M133+N133</f>
        <v>66822451.16</v>
      </c>
      <c r="F133" s="27">
        <f>E134/E133</f>
        <v>0.9912588540249532</v>
      </c>
      <c r="G133" s="11">
        <f aca="true" t="shared" si="15" ref="G133:G166">H133+I133</f>
        <v>64398168.599999994</v>
      </c>
      <c r="H133" s="11">
        <v>52388618.66</v>
      </c>
      <c r="I133" s="11">
        <v>12009549.94</v>
      </c>
      <c r="J133" s="11">
        <v>2358032.36</v>
      </c>
      <c r="K133" s="11">
        <v>66250.2</v>
      </c>
      <c r="L133" s="11"/>
      <c r="M133" s="11"/>
      <c r="N133" s="11"/>
      <c r="O133" s="5"/>
      <c r="P133" s="5"/>
    </row>
    <row r="134" spans="1:16" s="6" customFormat="1" ht="24" customHeight="1">
      <c r="A134" s="24"/>
      <c r="B134" s="24"/>
      <c r="C134" s="25"/>
      <c r="D134" s="9" t="s">
        <v>20</v>
      </c>
      <c r="E134" s="11">
        <f t="shared" si="14"/>
        <v>66238346.36</v>
      </c>
      <c r="F134" s="27"/>
      <c r="G134" s="11">
        <f t="shared" si="15"/>
        <v>63826249.42</v>
      </c>
      <c r="H134" s="11">
        <v>52174578.37</v>
      </c>
      <c r="I134" s="11">
        <v>11651671.05</v>
      </c>
      <c r="J134" s="11">
        <v>2350759.58</v>
      </c>
      <c r="K134" s="11">
        <v>61337.36</v>
      </c>
      <c r="L134" s="11"/>
      <c r="M134" s="11"/>
      <c r="N134" s="11"/>
      <c r="O134" s="5"/>
      <c r="P134" s="5"/>
    </row>
    <row r="135" spans="1:16" s="6" customFormat="1" ht="24" customHeight="1">
      <c r="A135" s="24">
        <v>801</v>
      </c>
      <c r="B135" s="24">
        <v>80102</v>
      </c>
      <c r="C135" s="25" t="s">
        <v>80</v>
      </c>
      <c r="D135" s="9" t="s">
        <v>19</v>
      </c>
      <c r="E135" s="11">
        <f t="shared" si="14"/>
        <v>3819115</v>
      </c>
      <c r="F135" s="27">
        <f>E136/E135</f>
        <v>0.9858526098323827</v>
      </c>
      <c r="G135" s="11">
        <f t="shared" si="15"/>
        <v>3680895</v>
      </c>
      <c r="H135" s="11">
        <v>3265986</v>
      </c>
      <c r="I135" s="11">
        <v>414909</v>
      </c>
      <c r="J135" s="11">
        <v>135740</v>
      </c>
      <c r="K135" s="11">
        <v>2480</v>
      </c>
      <c r="L135" s="11"/>
      <c r="M135" s="11"/>
      <c r="N135" s="11"/>
      <c r="O135" s="5"/>
      <c r="P135" s="5"/>
    </row>
    <row r="136" spans="1:16" s="6" customFormat="1" ht="24" customHeight="1">
      <c r="A136" s="24"/>
      <c r="B136" s="24"/>
      <c r="C136" s="25"/>
      <c r="D136" s="9" t="s">
        <v>20</v>
      </c>
      <c r="E136" s="11">
        <f t="shared" si="14"/>
        <v>3765084.49</v>
      </c>
      <c r="F136" s="27"/>
      <c r="G136" s="11">
        <f t="shared" si="15"/>
        <v>3631682.95</v>
      </c>
      <c r="H136" s="11">
        <v>3255235.39</v>
      </c>
      <c r="I136" s="11">
        <v>376447.56</v>
      </c>
      <c r="J136" s="11">
        <v>131038.04</v>
      </c>
      <c r="K136" s="11">
        <v>2363.5</v>
      </c>
      <c r="L136" s="11"/>
      <c r="M136" s="11"/>
      <c r="N136" s="11"/>
      <c r="O136" s="5"/>
      <c r="P136" s="5"/>
    </row>
    <row r="137" spans="1:16" s="6" customFormat="1" ht="27.75" customHeight="1">
      <c r="A137" s="24">
        <v>801</v>
      </c>
      <c r="B137" s="24">
        <v>80103</v>
      </c>
      <c r="C137" s="25" t="s">
        <v>81</v>
      </c>
      <c r="D137" s="9" t="s">
        <v>19</v>
      </c>
      <c r="E137" s="11">
        <f t="shared" si="14"/>
        <v>119082</v>
      </c>
      <c r="F137" s="27">
        <f>E138/E137</f>
        <v>0.9524105238407148</v>
      </c>
      <c r="G137" s="11">
        <f t="shared" si="15"/>
        <v>71972</v>
      </c>
      <c r="H137" s="11">
        <v>65948</v>
      </c>
      <c r="I137" s="11">
        <v>6024</v>
      </c>
      <c r="J137" s="11">
        <v>47110</v>
      </c>
      <c r="K137" s="11"/>
      <c r="L137" s="11"/>
      <c r="M137" s="11"/>
      <c r="N137" s="11"/>
      <c r="O137" s="5"/>
      <c r="P137" s="5"/>
    </row>
    <row r="138" spans="1:16" s="6" customFormat="1" ht="27.75" customHeight="1">
      <c r="A138" s="24"/>
      <c r="B138" s="24"/>
      <c r="C138" s="25"/>
      <c r="D138" s="9" t="s">
        <v>20</v>
      </c>
      <c r="E138" s="11">
        <f t="shared" si="14"/>
        <v>113414.95</v>
      </c>
      <c r="F138" s="27"/>
      <c r="G138" s="11">
        <f t="shared" si="15"/>
        <v>67308.65</v>
      </c>
      <c r="H138" s="11">
        <v>64284.65</v>
      </c>
      <c r="I138" s="11">
        <v>3024</v>
      </c>
      <c r="J138" s="11">
        <v>46106.3</v>
      </c>
      <c r="K138" s="11"/>
      <c r="L138" s="11"/>
      <c r="M138" s="11"/>
      <c r="N138" s="11"/>
      <c r="O138" s="5"/>
      <c r="P138" s="5"/>
    </row>
    <row r="139" spans="1:16" s="6" customFormat="1" ht="24" customHeight="1">
      <c r="A139" s="24">
        <v>801</v>
      </c>
      <c r="B139" s="24">
        <v>80104</v>
      </c>
      <c r="C139" s="25" t="s">
        <v>82</v>
      </c>
      <c r="D139" s="9" t="s">
        <v>19</v>
      </c>
      <c r="E139" s="11">
        <f t="shared" si="14"/>
        <v>61392022.92</v>
      </c>
      <c r="F139" s="27">
        <f>E140/E139</f>
        <v>0.9853757557204141</v>
      </c>
      <c r="G139" s="11">
        <f t="shared" si="15"/>
        <v>54725804.55</v>
      </c>
      <c r="H139" s="11">
        <v>40343243.82</v>
      </c>
      <c r="I139" s="11">
        <v>14382560.73</v>
      </c>
      <c r="J139" s="11">
        <v>6204970</v>
      </c>
      <c r="K139" s="11">
        <v>63512.17</v>
      </c>
      <c r="L139" s="11">
        <v>397736.2</v>
      </c>
      <c r="M139" s="11"/>
      <c r="N139" s="11"/>
      <c r="O139" s="5"/>
      <c r="P139" s="5"/>
    </row>
    <row r="140" spans="1:16" s="6" customFormat="1" ht="24" customHeight="1">
      <c r="A140" s="24"/>
      <c r="B140" s="24"/>
      <c r="C140" s="25"/>
      <c r="D140" s="9" t="s">
        <v>20</v>
      </c>
      <c r="E140" s="11">
        <f t="shared" si="14"/>
        <v>60494210.97999999</v>
      </c>
      <c r="F140" s="27"/>
      <c r="G140" s="11">
        <f t="shared" si="15"/>
        <v>53976234.849999994</v>
      </c>
      <c r="H140" s="11">
        <v>40126269.55</v>
      </c>
      <c r="I140" s="11">
        <v>13849965.3</v>
      </c>
      <c r="J140" s="11">
        <v>6198243.21</v>
      </c>
      <c r="K140" s="11">
        <v>61310.41</v>
      </c>
      <c r="L140" s="11">
        <v>258422.51</v>
      </c>
      <c r="M140" s="11"/>
      <c r="N140" s="11"/>
      <c r="O140" s="5"/>
      <c r="P140" s="5"/>
    </row>
    <row r="141" spans="1:16" s="6" customFormat="1" ht="24" customHeight="1">
      <c r="A141" s="24">
        <v>801</v>
      </c>
      <c r="B141" s="24">
        <v>80106</v>
      </c>
      <c r="C141" s="25" t="s">
        <v>83</v>
      </c>
      <c r="D141" s="9" t="s">
        <v>19</v>
      </c>
      <c r="E141" s="11">
        <f t="shared" si="14"/>
        <v>199850</v>
      </c>
      <c r="F141" s="27">
        <f>E142/E141</f>
        <v>0.970718138603953</v>
      </c>
      <c r="G141" s="11">
        <f t="shared" si="15"/>
        <v>6300</v>
      </c>
      <c r="H141" s="11"/>
      <c r="I141" s="11">
        <v>6300</v>
      </c>
      <c r="J141" s="11">
        <v>193550</v>
      </c>
      <c r="K141" s="11"/>
      <c r="L141" s="11"/>
      <c r="M141" s="11"/>
      <c r="N141" s="11"/>
      <c r="O141" s="5"/>
      <c r="P141" s="5"/>
    </row>
    <row r="142" spans="1:16" s="6" customFormat="1" ht="24" customHeight="1">
      <c r="A142" s="24"/>
      <c r="B142" s="24"/>
      <c r="C142" s="25"/>
      <c r="D142" s="9" t="s">
        <v>20</v>
      </c>
      <c r="E142" s="11">
        <f t="shared" si="14"/>
        <v>193998.02</v>
      </c>
      <c r="F142" s="27"/>
      <c r="G142" s="11">
        <f t="shared" si="15"/>
        <v>3270.4</v>
      </c>
      <c r="H142" s="11"/>
      <c r="I142" s="11">
        <v>3270.4</v>
      </c>
      <c r="J142" s="11">
        <v>190727.62</v>
      </c>
      <c r="K142" s="11"/>
      <c r="L142" s="11"/>
      <c r="M142" s="11"/>
      <c r="N142" s="11"/>
      <c r="O142" s="5"/>
      <c r="P142" s="5"/>
    </row>
    <row r="143" spans="1:16" s="6" customFormat="1" ht="24" customHeight="1">
      <c r="A143" s="24">
        <v>801</v>
      </c>
      <c r="B143" s="24">
        <v>80110</v>
      </c>
      <c r="C143" s="25" t="s">
        <v>84</v>
      </c>
      <c r="D143" s="9" t="s">
        <v>19</v>
      </c>
      <c r="E143" s="11">
        <f t="shared" si="14"/>
        <v>27905998.259999998</v>
      </c>
      <c r="F143" s="27">
        <f>E144/E143</f>
        <v>0.9962976579788551</v>
      </c>
      <c r="G143" s="11">
        <f t="shared" si="15"/>
        <v>26404220.009999998</v>
      </c>
      <c r="H143" s="11">
        <v>22781037.59</v>
      </c>
      <c r="I143" s="11">
        <v>3623182.42</v>
      </c>
      <c r="J143" s="11">
        <v>1494617.89</v>
      </c>
      <c r="K143" s="11">
        <v>7160.36</v>
      </c>
      <c r="L143" s="11"/>
      <c r="M143" s="11"/>
      <c r="N143" s="11"/>
      <c r="O143" s="5"/>
      <c r="P143" s="5"/>
    </row>
    <row r="144" spans="1:16" s="6" customFormat="1" ht="24" customHeight="1">
      <c r="A144" s="24"/>
      <c r="B144" s="24"/>
      <c r="C144" s="25"/>
      <c r="D144" s="9" t="s">
        <v>20</v>
      </c>
      <c r="E144" s="11">
        <f t="shared" si="14"/>
        <v>27802680.71</v>
      </c>
      <c r="F144" s="27"/>
      <c r="G144" s="11">
        <f t="shared" si="15"/>
        <v>26347050.82</v>
      </c>
      <c r="H144" s="11">
        <v>22744560.25</v>
      </c>
      <c r="I144" s="11">
        <v>3602490.57</v>
      </c>
      <c r="J144" s="11">
        <v>1448520.55</v>
      </c>
      <c r="K144" s="11">
        <v>7109.34</v>
      </c>
      <c r="L144" s="11"/>
      <c r="M144" s="11"/>
      <c r="N144" s="11"/>
      <c r="O144" s="5"/>
      <c r="P144" s="5"/>
    </row>
    <row r="145" spans="1:16" s="6" customFormat="1" ht="28.5" customHeight="1">
      <c r="A145" s="24">
        <v>801</v>
      </c>
      <c r="B145" s="24">
        <v>80111</v>
      </c>
      <c r="C145" s="25" t="s">
        <v>85</v>
      </c>
      <c r="D145" s="9" t="s">
        <v>19</v>
      </c>
      <c r="E145" s="11">
        <f t="shared" si="14"/>
        <v>1040008.7</v>
      </c>
      <c r="F145" s="27">
        <f>E146/E145</f>
        <v>0.9814465398222151</v>
      </c>
      <c r="G145" s="11">
        <f t="shared" si="15"/>
        <v>1040008.7</v>
      </c>
      <c r="H145" s="11">
        <v>982066.7</v>
      </c>
      <c r="I145" s="11">
        <v>57942</v>
      </c>
      <c r="J145" s="11"/>
      <c r="K145" s="11"/>
      <c r="L145" s="11"/>
      <c r="M145" s="11"/>
      <c r="N145" s="11"/>
      <c r="O145" s="5"/>
      <c r="P145" s="5"/>
    </row>
    <row r="146" spans="1:16" s="6" customFormat="1" ht="28.5" customHeight="1">
      <c r="A146" s="24"/>
      <c r="B146" s="24"/>
      <c r="C146" s="25"/>
      <c r="D146" s="9" t="s">
        <v>20</v>
      </c>
      <c r="E146" s="11">
        <f t="shared" si="14"/>
        <v>1020712.9400000001</v>
      </c>
      <c r="F146" s="27"/>
      <c r="G146" s="11">
        <f t="shared" si="15"/>
        <v>1020712.9400000001</v>
      </c>
      <c r="H146" s="11">
        <v>977846.17</v>
      </c>
      <c r="I146" s="11">
        <v>42866.77</v>
      </c>
      <c r="J146" s="11"/>
      <c r="K146" s="11"/>
      <c r="L146" s="11"/>
      <c r="M146" s="11"/>
      <c r="N146" s="11"/>
      <c r="O146" s="5"/>
      <c r="P146" s="5"/>
    </row>
    <row r="147" spans="1:16" s="6" customFormat="1" ht="28.5" customHeight="1">
      <c r="A147" s="24">
        <v>801</v>
      </c>
      <c r="B147" s="24">
        <v>80113</v>
      </c>
      <c r="C147" s="25" t="s">
        <v>86</v>
      </c>
      <c r="D147" s="9" t="s">
        <v>19</v>
      </c>
      <c r="E147" s="11">
        <f t="shared" si="14"/>
        <v>120000</v>
      </c>
      <c r="F147" s="27">
        <f>E148/E147</f>
        <v>0.9089179166666667</v>
      </c>
      <c r="G147" s="11">
        <f t="shared" si="15"/>
        <v>120000</v>
      </c>
      <c r="H147" s="11"/>
      <c r="I147" s="11">
        <v>120000</v>
      </c>
      <c r="J147" s="11"/>
      <c r="K147" s="11"/>
      <c r="L147" s="11"/>
      <c r="M147" s="11"/>
      <c r="N147" s="11"/>
      <c r="O147" s="5"/>
      <c r="P147" s="5"/>
    </row>
    <row r="148" spans="1:16" s="6" customFormat="1" ht="28.5" customHeight="1">
      <c r="A148" s="24"/>
      <c r="B148" s="24"/>
      <c r="C148" s="25"/>
      <c r="D148" s="9" t="s">
        <v>20</v>
      </c>
      <c r="E148" s="11">
        <f t="shared" si="14"/>
        <v>109070.15</v>
      </c>
      <c r="F148" s="27"/>
      <c r="G148" s="11">
        <f t="shared" si="15"/>
        <v>109070.15</v>
      </c>
      <c r="H148" s="11"/>
      <c r="I148" s="11">
        <v>109070.15</v>
      </c>
      <c r="J148" s="11"/>
      <c r="K148" s="11"/>
      <c r="L148" s="11"/>
      <c r="M148" s="11"/>
      <c r="N148" s="11"/>
      <c r="O148" s="5"/>
      <c r="P148" s="5"/>
    </row>
    <row r="149" spans="1:16" s="6" customFormat="1" ht="28.5" customHeight="1">
      <c r="A149" s="24">
        <v>801</v>
      </c>
      <c r="B149" s="24">
        <v>80120</v>
      </c>
      <c r="C149" s="25" t="s">
        <v>87</v>
      </c>
      <c r="D149" s="9" t="s">
        <v>19</v>
      </c>
      <c r="E149" s="11">
        <f t="shared" si="14"/>
        <v>33710273.55</v>
      </c>
      <c r="F149" s="27">
        <f>E150/E149</f>
        <v>0.9949618151348406</v>
      </c>
      <c r="G149" s="11">
        <f t="shared" si="15"/>
        <v>22873921.54</v>
      </c>
      <c r="H149" s="11">
        <v>19377170.55</v>
      </c>
      <c r="I149" s="11">
        <v>3496750.99</v>
      </c>
      <c r="J149" s="11">
        <v>10810875</v>
      </c>
      <c r="K149" s="11">
        <v>25477.01</v>
      </c>
      <c r="L149" s="11"/>
      <c r="M149" s="11"/>
      <c r="N149" s="11"/>
      <c r="O149" s="5"/>
      <c r="P149" s="5"/>
    </row>
    <row r="150" spans="1:16" s="6" customFormat="1" ht="28.5" customHeight="1">
      <c r="A150" s="24"/>
      <c r="B150" s="24"/>
      <c r="C150" s="25"/>
      <c r="D150" s="9" t="s">
        <v>20</v>
      </c>
      <c r="E150" s="11">
        <f t="shared" si="14"/>
        <v>33540434.960000005</v>
      </c>
      <c r="F150" s="27"/>
      <c r="G150" s="11">
        <f t="shared" si="15"/>
        <v>22749217.880000003</v>
      </c>
      <c r="H150" s="11">
        <v>19287450.94</v>
      </c>
      <c r="I150" s="11">
        <v>3461766.94</v>
      </c>
      <c r="J150" s="11">
        <v>10765899.78</v>
      </c>
      <c r="K150" s="11">
        <v>25317.3</v>
      </c>
      <c r="L150" s="11"/>
      <c r="M150" s="11"/>
      <c r="N150" s="11"/>
      <c r="O150" s="5"/>
      <c r="P150" s="5"/>
    </row>
    <row r="151" spans="1:16" s="6" customFormat="1" ht="24" customHeight="1">
      <c r="A151" s="24">
        <v>801</v>
      </c>
      <c r="B151" s="24">
        <v>80130</v>
      </c>
      <c r="C151" s="25" t="s">
        <v>88</v>
      </c>
      <c r="D151" s="9" t="s">
        <v>19</v>
      </c>
      <c r="E151" s="11">
        <f t="shared" si="14"/>
        <v>40785977.42</v>
      </c>
      <c r="F151" s="27">
        <f>E152/E151</f>
        <v>0.9788283887104648</v>
      </c>
      <c r="G151" s="11">
        <f t="shared" si="15"/>
        <v>30215424.71</v>
      </c>
      <c r="H151" s="11">
        <v>25698610.7</v>
      </c>
      <c r="I151" s="11">
        <v>4516814.01</v>
      </c>
      <c r="J151" s="11">
        <v>9360109.28</v>
      </c>
      <c r="K151" s="11">
        <v>67865.74</v>
      </c>
      <c r="L151" s="11">
        <v>1142577.69</v>
      </c>
      <c r="M151" s="11"/>
      <c r="N151" s="11"/>
      <c r="O151" s="5"/>
      <c r="P151" s="5"/>
    </row>
    <row r="152" spans="1:16" s="6" customFormat="1" ht="24" customHeight="1">
      <c r="A152" s="24"/>
      <c r="B152" s="24"/>
      <c r="C152" s="25"/>
      <c r="D152" s="9" t="s">
        <v>20</v>
      </c>
      <c r="E152" s="11">
        <f t="shared" si="14"/>
        <v>39922472.56</v>
      </c>
      <c r="F152" s="27"/>
      <c r="G152" s="11">
        <f t="shared" si="15"/>
        <v>30050582.93</v>
      </c>
      <c r="H152" s="11">
        <v>25645474.6</v>
      </c>
      <c r="I152" s="11">
        <v>4405108.33</v>
      </c>
      <c r="J152" s="11">
        <v>9084754.38</v>
      </c>
      <c r="K152" s="11">
        <v>66014.99</v>
      </c>
      <c r="L152" s="11">
        <v>721120.26</v>
      </c>
      <c r="M152" s="11"/>
      <c r="N152" s="11"/>
      <c r="O152" s="5"/>
      <c r="P152" s="5"/>
    </row>
    <row r="153" spans="1:16" s="6" customFormat="1" ht="26.25" customHeight="1">
      <c r="A153" s="24">
        <v>801</v>
      </c>
      <c r="B153" s="24">
        <v>80132</v>
      </c>
      <c r="C153" s="25" t="s">
        <v>89</v>
      </c>
      <c r="D153" s="9" t="s">
        <v>19</v>
      </c>
      <c r="E153" s="11">
        <f t="shared" si="14"/>
        <v>3143241.72</v>
      </c>
      <c r="F153" s="27">
        <f>E154/E153</f>
        <v>0.9919795509713455</v>
      </c>
      <c r="G153" s="11">
        <f t="shared" si="15"/>
        <v>3141241.72</v>
      </c>
      <c r="H153" s="11">
        <v>2847604.16</v>
      </c>
      <c r="I153" s="11">
        <v>293637.56</v>
      </c>
      <c r="J153" s="11"/>
      <c r="K153" s="11">
        <v>2000</v>
      </c>
      <c r="L153" s="11"/>
      <c r="M153" s="11"/>
      <c r="N153" s="11"/>
      <c r="O153" s="5"/>
      <c r="P153" s="5"/>
    </row>
    <row r="154" spans="1:16" s="6" customFormat="1" ht="26.25" customHeight="1">
      <c r="A154" s="24"/>
      <c r="B154" s="24"/>
      <c r="C154" s="25"/>
      <c r="D154" s="9" t="s">
        <v>20</v>
      </c>
      <c r="E154" s="11">
        <f t="shared" si="14"/>
        <v>3118031.51</v>
      </c>
      <c r="F154" s="27"/>
      <c r="G154" s="11">
        <f t="shared" si="15"/>
        <v>3116336</v>
      </c>
      <c r="H154" s="11">
        <v>2834403</v>
      </c>
      <c r="I154" s="11">
        <v>281933</v>
      </c>
      <c r="J154" s="11"/>
      <c r="K154" s="11">
        <v>1695.51</v>
      </c>
      <c r="L154" s="11"/>
      <c r="M154" s="11"/>
      <c r="N154" s="11"/>
      <c r="O154" s="5"/>
      <c r="P154" s="5"/>
    </row>
    <row r="155" spans="1:16" s="6" customFormat="1" ht="26.25" customHeight="1">
      <c r="A155" s="24">
        <v>801</v>
      </c>
      <c r="B155" s="24">
        <v>80146</v>
      </c>
      <c r="C155" s="25" t="s">
        <v>90</v>
      </c>
      <c r="D155" s="9" t="s">
        <v>19</v>
      </c>
      <c r="E155" s="11">
        <f t="shared" si="14"/>
        <v>1268000</v>
      </c>
      <c r="F155" s="27">
        <f>E156/E155</f>
        <v>0.6517594321766561</v>
      </c>
      <c r="G155" s="11">
        <f t="shared" si="15"/>
        <v>1050000</v>
      </c>
      <c r="H155" s="11"/>
      <c r="I155" s="11">
        <v>1050000</v>
      </c>
      <c r="J155" s="11">
        <v>218000</v>
      </c>
      <c r="K155" s="11"/>
      <c r="L155" s="11"/>
      <c r="M155" s="11"/>
      <c r="N155" s="11"/>
      <c r="O155" s="5"/>
      <c r="P155" s="5"/>
    </row>
    <row r="156" spans="1:16" s="6" customFormat="1" ht="26.25" customHeight="1">
      <c r="A156" s="24"/>
      <c r="B156" s="24"/>
      <c r="C156" s="25"/>
      <c r="D156" s="9" t="s">
        <v>20</v>
      </c>
      <c r="E156" s="11">
        <f t="shared" si="14"/>
        <v>826430.96</v>
      </c>
      <c r="F156" s="27"/>
      <c r="G156" s="11">
        <f t="shared" si="15"/>
        <v>608430.96</v>
      </c>
      <c r="H156" s="11"/>
      <c r="I156" s="11">
        <v>608430.96</v>
      </c>
      <c r="J156" s="11">
        <v>218000</v>
      </c>
      <c r="K156" s="11"/>
      <c r="L156" s="11"/>
      <c r="M156" s="11"/>
      <c r="N156" s="11"/>
      <c r="O156" s="5"/>
      <c r="P156" s="5"/>
    </row>
    <row r="157" spans="1:16" s="6" customFormat="1" ht="26.25" customHeight="1">
      <c r="A157" s="24">
        <v>801</v>
      </c>
      <c r="B157" s="24">
        <v>80148</v>
      </c>
      <c r="C157" s="25" t="s">
        <v>91</v>
      </c>
      <c r="D157" s="9" t="s">
        <v>19</v>
      </c>
      <c r="E157" s="11">
        <f t="shared" si="14"/>
        <v>6832026.630000001</v>
      </c>
      <c r="F157" s="27">
        <f>E158/E157</f>
        <v>0.9712495822048631</v>
      </c>
      <c r="G157" s="11">
        <f t="shared" si="15"/>
        <v>6831226.630000001</v>
      </c>
      <c r="H157" s="11">
        <v>3358732.93</v>
      </c>
      <c r="I157" s="11">
        <v>3472493.7</v>
      </c>
      <c r="J157" s="11"/>
      <c r="K157" s="11">
        <v>800</v>
      </c>
      <c r="L157" s="11"/>
      <c r="M157" s="11"/>
      <c r="N157" s="11"/>
      <c r="O157" s="5"/>
      <c r="P157" s="5"/>
    </row>
    <row r="158" spans="1:16" s="6" customFormat="1" ht="24" customHeight="1">
      <c r="A158" s="24"/>
      <c r="B158" s="24"/>
      <c r="C158" s="25"/>
      <c r="D158" s="9" t="s">
        <v>20</v>
      </c>
      <c r="E158" s="11">
        <f t="shared" si="14"/>
        <v>6635603.01</v>
      </c>
      <c r="F158" s="27"/>
      <c r="G158" s="11">
        <f t="shared" si="15"/>
        <v>6634822.8</v>
      </c>
      <c r="H158" s="11">
        <v>3328850.76</v>
      </c>
      <c r="I158" s="11">
        <v>3305972.04</v>
      </c>
      <c r="J158" s="11"/>
      <c r="K158" s="11">
        <v>780.21</v>
      </c>
      <c r="L158" s="11"/>
      <c r="M158" s="11"/>
      <c r="N158" s="11"/>
      <c r="O158" s="5"/>
      <c r="P158" s="5"/>
    </row>
    <row r="159" spans="1:16" s="6" customFormat="1" ht="67.5" customHeight="1">
      <c r="A159" s="24">
        <v>801</v>
      </c>
      <c r="B159" s="24">
        <v>80149</v>
      </c>
      <c r="C159" s="25" t="s">
        <v>92</v>
      </c>
      <c r="D159" s="9" t="s">
        <v>19</v>
      </c>
      <c r="E159" s="11">
        <f t="shared" si="14"/>
        <v>7236545.529999999</v>
      </c>
      <c r="F159" s="27">
        <f>E160/E159</f>
        <v>0.9957576360332802</v>
      </c>
      <c r="G159" s="11">
        <f t="shared" si="15"/>
        <v>4437095.529999999</v>
      </c>
      <c r="H159" s="11">
        <v>4186141.26</v>
      </c>
      <c r="I159" s="11">
        <v>250954.27</v>
      </c>
      <c r="J159" s="11">
        <v>2799450</v>
      </c>
      <c r="K159" s="11"/>
      <c r="L159" s="11"/>
      <c r="M159" s="11"/>
      <c r="N159" s="11"/>
      <c r="O159" s="5"/>
      <c r="P159" s="5"/>
    </row>
    <row r="160" spans="1:16" s="6" customFormat="1" ht="67.5" customHeight="1">
      <c r="A160" s="24"/>
      <c r="B160" s="24"/>
      <c r="C160" s="25"/>
      <c r="D160" s="9" t="s">
        <v>20</v>
      </c>
      <c r="E160" s="11">
        <f t="shared" si="14"/>
        <v>7205845.47</v>
      </c>
      <c r="F160" s="27"/>
      <c r="G160" s="11">
        <f t="shared" si="15"/>
        <v>4425857.76</v>
      </c>
      <c r="H160" s="11">
        <v>4181281.57</v>
      </c>
      <c r="I160" s="11">
        <v>244576.19</v>
      </c>
      <c r="J160" s="11">
        <v>2779987.71</v>
      </c>
      <c r="K160" s="11"/>
      <c r="L160" s="11"/>
      <c r="M160" s="11"/>
      <c r="N160" s="11"/>
      <c r="O160" s="5"/>
      <c r="P160" s="5"/>
    </row>
    <row r="161" spans="1:16" s="6" customFormat="1" ht="81.75" customHeight="1">
      <c r="A161" s="24">
        <v>801</v>
      </c>
      <c r="B161" s="24">
        <v>80150</v>
      </c>
      <c r="C161" s="25" t="s">
        <v>93</v>
      </c>
      <c r="D161" s="9" t="s">
        <v>19</v>
      </c>
      <c r="E161" s="11">
        <f t="shared" si="14"/>
        <v>8794391.83</v>
      </c>
      <c r="F161" s="27">
        <f>E162/E161</f>
        <v>0.9889796973032984</v>
      </c>
      <c r="G161" s="11">
        <f t="shared" si="15"/>
        <v>7531840.9</v>
      </c>
      <c r="H161" s="11">
        <v>7107009.4</v>
      </c>
      <c r="I161" s="11">
        <v>424831.5</v>
      </c>
      <c r="J161" s="11">
        <v>1262550.93</v>
      </c>
      <c r="K161" s="11"/>
      <c r="L161" s="11"/>
      <c r="M161" s="11"/>
      <c r="N161" s="11"/>
      <c r="O161" s="5"/>
      <c r="P161" s="5"/>
    </row>
    <row r="162" spans="1:16" s="6" customFormat="1" ht="81.75" customHeight="1">
      <c r="A162" s="24"/>
      <c r="B162" s="24"/>
      <c r="C162" s="25"/>
      <c r="D162" s="9" t="s">
        <v>20</v>
      </c>
      <c r="E162" s="11">
        <f t="shared" si="14"/>
        <v>8697474.97</v>
      </c>
      <c r="F162" s="27"/>
      <c r="G162" s="11">
        <f t="shared" si="15"/>
        <v>7463072.7700000005</v>
      </c>
      <c r="H162" s="11">
        <v>7063589.62</v>
      </c>
      <c r="I162" s="11">
        <v>399483.15</v>
      </c>
      <c r="J162" s="11">
        <v>1234402.2</v>
      </c>
      <c r="K162" s="11"/>
      <c r="L162" s="11"/>
      <c r="M162" s="11"/>
      <c r="N162" s="11"/>
      <c r="O162" s="5"/>
      <c r="P162" s="5"/>
    </row>
    <row r="163" spans="1:16" s="6" customFormat="1" ht="26.25" customHeight="1">
      <c r="A163" s="24">
        <v>801</v>
      </c>
      <c r="B163" s="24">
        <v>80151</v>
      </c>
      <c r="C163" s="25" t="s">
        <v>94</v>
      </c>
      <c r="D163" s="9" t="s">
        <v>19</v>
      </c>
      <c r="E163" s="11">
        <f t="shared" si="14"/>
        <v>239767.82</v>
      </c>
      <c r="F163" s="27">
        <f>E164/E163</f>
        <v>0.991288780954842</v>
      </c>
      <c r="G163" s="11">
        <f t="shared" si="15"/>
        <v>210847.82</v>
      </c>
      <c r="H163" s="11">
        <v>154632.82</v>
      </c>
      <c r="I163" s="11">
        <v>56215</v>
      </c>
      <c r="J163" s="11">
        <v>28920</v>
      </c>
      <c r="K163" s="11"/>
      <c r="L163" s="11"/>
      <c r="M163" s="11"/>
      <c r="N163" s="11"/>
      <c r="O163" s="5"/>
      <c r="P163" s="5"/>
    </row>
    <row r="164" spans="1:16" s="6" customFormat="1" ht="26.25" customHeight="1">
      <c r="A164" s="24"/>
      <c r="B164" s="24"/>
      <c r="C164" s="25"/>
      <c r="D164" s="9" t="s">
        <v>20</v>
      </c>
      <c r="E164" s="11">
        <f t="shared" si="14"/>
        <v>237679.15</v>
      </c>
      <c r="F164" s="27"/>
      <c r="G164" s="11">
        <f t="shared" si="15"/>
        <v>208762.35</v>
      </c>
      <c r="H164" s="11">
        <v>152547.35</v>
      </c>
      <c r="I164" s="11">
        <v>56215</v>
      </c>
      <c r="J164" s="11">
        <v>28916.8</v>
      </c>
      <c r="K164" s="11"/>
      <c r="L164" s="11"/>
      <c r="M164" s="11"/>
      <c r="N164" s="11"/>
      <c r="O164" s="5"/>
      <c r="P164" s="5"/>
    </row>
    <row r="165" spans="1:16" s="6" customFormat="1" ht="24" customHeight="1">
      <c r="A165" s="24">
        <v>801</v>
      </c>
      <c r="B165" s="24">
        <v>80195</v>
      </c>
      <c r="C165" s="25" t="s">
        <v>24</v>
      </c>
      <c r="D165" s="9" t="s">
        <v>19</v>
      </c>
      <c r="E165" s="11">
        <f t="shared" si="14"/>
        <v>5528256.63</v>
      </c>
      <c r="F165" s="27">
        <f>E166/E165</f>
        <v>0.8610074709936179</v>
      </c>
      <c r="G165" s="11">
        <f t="shared" si="15"/>
        <v>3443609</v>
      </c>
      <c r="H165" s="11">
        <v>576747</v>
      </c>
      <c r="I165" s="11">
        <v>2866862</v>
      </c>
      <c r="J165" s="11">
        <v>67700</v>
      </c>
      <c r="K165" s="11">
        <v>104500</v>
      </c>
      <c r="L165" s="11">
        <v>1912447.63</v>
      </c>
      <c r="M165" s="11"/>
      <c r="N165" s="11"/>
      <c r="O165" s="5"/>
      <c r="P165" s="5"/>
    </row>
    <row r="166" spans="1:16" s="6" customFormat="1" ht="24" customHeight="1">
      <c r="A166" s="24"/>
      <c r="B166" s="24"/>
      <c r="C166" s="25"/>
      <c r="D166" s="9" t="s">
        <v>20</v>
      </c>
      <c r="E166" s="11">
        <f t="shared" si="14"/>
        <v>4759870.260000001</v>
      </c>
      <c r="F166" s="27"/>
      <c r="G166" s="11">
        <f t="shared" si="15"/>
        <v>3365189.95</v>
      </c>
      <c r="H166" s="11">
        <v>555966.01</v>
      </c>
      <c r="I166" s="11">
        <v>2809223.94</v>
      </c>
      <c r="J166" s="11">
        <v>65829.99</v>
      </c>
      <c r="K166" s="11">
        <v>98735</v>
      </c>
      <c r="L166" s="11">
        <v>1230115.32</v>
      </c>
      <c r="M166" s="11"/>
      <c r="N166" s="11"/>
      <c r="O166" s="5"/>
      <c r="P166" s="5"/>
    </row>
    <row r="167" spans="1:16" s="6" customFormat="1" ht="28.5" customHeight="1">
      <c r="A167" s="17">
        <v>803</v>
      </c>
      <c r="B167" s="17" t="s">
        <v>17</v>
      </c>
      <c r="C167" s="19" t="s">
        <v>95</v>
      </c>
      <c r="D167" s="7" t="s">
        <v>19</v>
      </c>
      <c r="E167" s="8">
        <f>E169</f>
        <v>600754.5</v>
      </c>
      <c r="F167" s="20">
        <f>E168/E167</f>
        <v>0.8173055715770752</v>
      </c>
      <c r="G167" s="8">
        <f>G169</f>
        <v>0</v>
      </c>
      <c r="H167" s="8">
        <f>H169</f>
        <v>0</v>
      </c>
      <c r="I167" s="8">
        <f>I169</f>
        <v>0</v>
      </c>
      <c r="J167" s="8">
        <f>J169</f>
        <v>600754.5</v>
      </c>
      <c r="K167" s="8">
        <f>K169</f>
        <v>0</v>
      </c>
      <c r="L167" s="8">
        <f>L169</f>
        <v>0</v>
      </c>
      <c r="M167" s="8">
        <f>M169</f>
        <v>0</v>
      </c>
      <c r="N167" s="8">
        <f>N169</f>
        <v>0</v>
      </c>
      <c r="O167" s="5"/>
      <c r="P167" s="5"/>
    </row>
    <row r="168" spans="1:16" s="6" customFormat="1" ht="28.5" customHeight="1">
      <c r="A168" s="17"/>
      <c r="B168" s="17"/>
      <c r="C168" s="19"/>
      <c r="D168" s="7" t="s">
        <v>20</v>
      </c>
      <c r="E168" s="8">
        <f>E170</f>
        <v>491000</v>
      </c>
      <c r="F168" s="20"/>
      <c r="G168" s="8">
        <f>G170</f>
        <v>0</v>
      </c>
      <c r="H168" s="8">
        <f>H170</f>
        <v>0</v>
      </c>
      <c r="I168" s="8">
        <f>I170</f>
        <v>0</v>
      </c>
      <c r="J168" s="8">
        <f>J170</f>
        <v>491000</v>
      </c>
      <c r="K168" s="8">
        <f>K170</f>
        <v>0</v>
      </c>
      <c r="L168" s="8">
        <f>L170</f>
        <v>0</v>
      </c>
      <c r="M168" s="8">
        <f>M170</f>
        <v>0</v>
      </c>
      <c r="N168" s="8">
        <f>N170</f>
        <v>0</v>
      </c>
      <c r="O168" s="5"/>
      <c r="P168" s="5"/>
    </row>
    <row r="169" spans="1:16" s="6" customFormat="1" ht="28.5" customHeight="1">
      <c r="A169" s="21">
        <v>803</v>
      </c>
      <c r="B169" s="21">
        <v>80306</v>
      </c>
      <c r="C169" s="22" t="s">
        <v>96</v>
      </c>
      <c r="D169" s="9" t="s">
        <v>19</v>
      </c>
      <c r="E169" s="10">
        <f>G169+J169+K169+L169+M169+N169</f>
        <v>600754.5</v>
      </c>
      <c r="F169" s="23">
        <f>E170/E169</f>
        <v>0.8173055715770752</v>
      </c>
      <c r="G169" s="10">
        <f>H169+I169</f>
        <v>0</v>
      </c>
      <c r="H169" s="11"/>
      <c r="I169" s="11"/>
      <c r="J169" s="10">
        <v>600754.5</v>
      </c>
      <c r="K169" s="10"/>
      <c r="L169" s="10"/>
      <c r="M169" s="10"/>
      <c r="N169" s="10"/>
      <c r="O169" s="5"/>
      <c r="P169" s="5"/>
    </row>
    <row r="170" spans="1:16" s="6" customFormat="1" ht="28.5" customHeight="1">
      <c r="A170" s="21"/>
      <c r="B170" s="21"/>
      <c r="C170" s="22"/>
      <c r="D170" s="9" t="s">
        <v>20</v>
      </c>
      <c r="E170" s="10">
        <f>G170+J170+K170+L170+M170+N170</f>
        <v>491000</v>
      </c>
      <c r="F170" s="23"/>
      <c r="G170" s="10">
        <f>H170+I170</f>
        <v>0</v>
      </c>
      <c r="H170" s="11"/>
      <c r="I170" s="11"/>
      <c r="J170" s="10">
        <v>491000</v>
      </c>
      <c r="K170" s="10"/>
      <c r="L170" s="10"/>
      <c r="M170" s="10"/>
      <c r="N170" s="10"/>
      <c r="O170" s="5"/>
      <c r="P170" s="5"/>
    </row>
    <row r="171" spans="1:16" s="6" customFormat="1" ht="27.75" customHeight="1">
      <c r="A171" s="17">
        <v>851</v>
      </c>
      <c r="B171" s="17" t="s">
        <v>17</v>
      </c>
      <c r="C171" s="19" t="s">
        <v>97</v>
      </c>
      <c r="D171" s="7" t="s">
        <v>19</v>
      </c>
      <c r="E171" s="8">
        <f>E175+E177+E179+E183+E185+E181+E173</f>
        <v>9346529.21</v>
      </c>
      <c r="F171" s="20">
        <f>E172/E171</f>
        <v>0.9579599933652804</v>
      </c>
      <c r="G171" s="8">
        <f>G175+G177+G179+G183+G185+G181+G173</f>
        <v>7481654.21</v>
      </c>
      <c r="H171" s="8">
        <f>H175+H177+H179+H183+H185+H181+H173</f>
        <v>1781263.34</v>
      </c>
      <c r="I171" s="8">
        <f>I175+I177+I179+I183+I185+I181+I173</f>
        <v>5700390.87</v>
      </c>
      <c r="J171" s="8">
        <f>J175+J177+J179+J183+J185+J181+J173</f>
        <v>1854375</v>
      </c>
      <c r="K171" s="8">
        <f>K175+K177+K179+K183+K185+K181+K173</f>
        <v>10500</v>
      </c>
      <c r="L171" s="8">
        <f>L175+L177+L179+L183+L185+L181+L173</f>
        <v>0</v>
      </c>
      <c r="M171" s="8">
        <f>M175+M177+M179+M183+M185+M181+M173</f>
        <v>0</v>
      </c>
      <c r="N171" s="8">
        <f>N175+N177+N179+N183+N185+N181+N173</f>
        <v>0</v>
      </c>
      <c r="O171" s="5"/>
      <c r="P171" s="5"/>
    </row>
    <row r="172" spans="1:16" s="6" customFormat="1" ht="27.75" customHeight="1">
      <c r="A172" s="17"/>
      <c r="B172" s="17"/>
      <c r="C172" s="19"/>
      <c r="D172" s="7" t="s">
        <v>20</v>
      </c>
      <c r="E172" s="8">
        <f>E176+E178+E180+E184+E186+E182+E174</f>
        <v>8953601.06</v>
      </c>
      <c r="F172" s="20"/>
      <c r="G172" s="8">
        <f>G176+G178+G180+G184+G186+G182+G174</f>
        <v>7126844.25</v>
      </c>
      <c r="H172" s="8">
        <f>H176+H178+H180+H184+H186+H182+H174</f>
        <v>1758729.19</v>
      </c>
      <c r="I172" s="8">
        <f>I176+I178+I180+I184+I186+I182+I174</f>
        <v>5368115.0600000005</v>
      </c>
      <c r="J172" s="8">
        <f>J176+J178+J180+J184+J186+J182+J174</f>
        <v>1816256.81</v>
      </c>
      <c r="K172" s="8">
        <f>K176+K178+K180+K184+K186+K182+K174</f>
        <v>10500</v>
      </c>
      <c r="L172" s="8">
        <f>L176+L178+L180+L184+L186+L182+L174</f>
        <v>0</v>
      </c>
      <c r="M172" s="8">
        <f>M176+M178+M180+M184+M186+M182+M174</f>
        <v>0</v>
      </c>
      <c r="N172" s="8">
        <f>N176+N178+N180+N184+N186+N182+N174</f>
        <v>0</v>
      </c>
      <c r="O172" s="5"/>
      <c r="P172" s="5"/>
    </row>
    <row r="173" spans="1:16" s="6" customFormat="1" ht="24" customHeight="1">
      <c r="A173" s="24">
        <v>851</v>
      </c>
      <c r="B173" s="24">
        <v>85117</v>
      </c>
      <c r="C173" s="25" t="s">
        <v>98</v>
      </c>
      <c r="D173" s="9" t="s">
        <v>19</v>
      </c>
      <c r="E173" s="11">
        <f aca="true" t="shared" si="16" ref="E173:E186">G173+J173+K173+L173+M173+N173</f>
        <v>65650</v>
      </c>
      <c r="F173" s="27">
        <f>E174/E173</f>
        <v>0.9831086062452399</v>
      </c>
      <c r="G173" s="11">
        <f aca="true" t="shared" si="17" ref="G173:G186">H173+I173</f>
        <v>65650</v>
      </c>
      <c r="H173" s="11"/>
      <c r="I173" s="11">
        <v>65650</v>
      </c>
      <c r="J173" s="11"/>
      <c r="K173" s="11"/>
      <c r="L173" s="11"/>
      <c r="M173" s="11"/>
      <c r="N173" s="11"/>
      <c r="O173" s="5"/>
      <c r="P173" s="5"/>
    </row>
    <row r="174" spans="1:16" s="6" customFormat="1" ht="24" customHeight="1">
      <c r="A174" s="24"/>
      <c r="B174" s="24"/>
      <c r="C174" s="25"/>
      <c r="D174" s="9" t="s">
        <v>20</v>
      </c>
      <c r="E174" s="11">
        <f t="shared" si="16"/>
        <v>64541.08</v>
      </c>
      <c r="F174" s="27"/>
      <c r="G174" s="11">
        <f t="shared" si="17"/>
        <v>64541.08</v>
      </c>
      <c r="H174" s="11"/>
      <c r="I174" s="11">
        <v>64541.08</v>
      </c>
      <c r="J174" s="11"/>
      <c r="K174" s="11"/>
      <c r="L174" s="11"/>
      <c r="M174" s="11"/>
      <c r="N174" s="11"/>
      <c r="O174" s="5"/>
      <c r="P174" s="5"/>
    </row>
    <row r="175" spans="1:16" s="6" customFormat="1" ht="24" customHeight="1">
      <c r="A175" s="21">
        <v>851</v>
      </c>
      <c r="B175" s="21">
        <v>85149</v>
      </c>
      <c r="C175" s="22" t="s">
        <v>99</v>
      </c>
      <c r="D175" s="9" t="s">
        <v>19</v>
      </c>
      <c r="E175" s="10">
        <f t="shared" si="16"/>
        <v>1029524</v>
      </c>
      <c r="F175" s="23">
        <f>E176/E175</f>
        <v>0.7644402364587908</v>
      </c>
      <c r="G175" s="10">
        <f t="shared" si="17"/>
        <v>879524</v>
      </c>
      <c r="H175" s="11"/>
      <c r="I175" s="11">
        <v>879524</v>
      </c>
      <c r="J175" s="10">
        <v>150000</v>
      </c>
      <c r="K175" s="10"/>
      <c r="L175" s="10"/>
      <c r="M175" s="10"/>
      <c r="N175" s="10"/>
      <c r="O175" s="5"/>
      <c r="P175" s="5"/>
    </row>
    <row r="176" spans="1:16" s="6" customFormat="1" ht="24" customHeight="1">
      <c r="A176" s="21"/>
      <c r="B176" s="21"/>
      <c r="C176" s="22"/>
      <c r="D176" s="9" t="s">
        <v>20</v>
      </c>
      <c r="E176" s="10">
        <f t="shared" si="16"/>
        <v>787009.5700000001</v>
      </c>
      <c r="F176" s="23"/>
      <c r="G176" s="10">
        <f t="shared" si="17"/>
        <v>639205</v>
      </c>
      <c r="H176" s="11"/>
      <c r="I176" s="11">
        <v>639205</v>
      </c>
      <c r="J176" s="10">
        <v>147804.57</v>
      </c>
      <c r="K176" s="10"/>
      <c r="L176" s="10"/>
      <c r="M176" s="10"/>
      <c r="N176" s="10"/>
      <c r="O176" s="5"/>
      <c r="P176" s="5"/>
    </row>
    <row r="177" spans="1:16" s="6" customFormat="1" ht="24" customHeight="1">
      <c r="A177" s="21">
        <v>851</v>
      </c>
      <c r="B177" s="21">
        <v>85153</v>
      </c>
      <c r="C177" s="22" t="s">
        <v>100</v>
      </c>
      <c r="D177" s="9" t="s">
        <v>19</v>
      </c>
      <c r="E177" s="10">
        <f t="shared" si="16"/>
        <v>554710</v>
      </c>
      <c r="F177" s="23">
        <f>E178/E177</f>
        <v>0.9333776748210778</v>
      </c>
      <c r="G177" s="10">
        <f t="shared" si="17"/>
        <v>261495</v>
      </c>
      <c r="H177" s="11">
        <v>27105</v>
      </c>
      <c r="I177" s="11">
        <v>234390</v>
      </c>
      <c r="J177" s="10">
        <v>293215</v>
      </c>
      <c r="K177" s="10"/>
      <c r="L177" s="10"/>
      <c r="M177" s="10"/>
      <c r="N177" s="10"/>
      <c r="O177" s="5"/>
      <c r="P177" s="5"/>
    </row>
    <row r="178" spans="1:16" s="6" customFormat="1" ht="24" customHeight="1">
      <c r="A178" s="21"/>
      <c r="B178" s="21"/>
      <c r="C178" s="22"/>
      <c r="D178" s="9" t="s">
        <v>20</v>
      </c>
      <c r="E178" s="10">
        <f t="shared" si="16"/>
        <v>517753.93000000005</v>
      </c>
      <c r="F178" s="23"/>
      <c r="G178" s="10">
        <f t="shared" si="17"/>
        <v>250228.93000000002</v>
      </c>
      <c r="H178" s="11">
        <v>23721.54</v>
      </c>
      <c r="I178" s="11">
        <v>226507.39</v>
      </c>
      <c r="J178" s="10">
        <v>267525</v>
      </c>
      <c r="K178" s="10"/>
      <c r="L178" s="10"/>
      <c r="M178" s="10"/>
      <c r="N178" s="10"/>
      <c r="O178" s="5"/>
      <c r="P178" s="5"/>
    </row>
    <row r="179" spans="1:16" s="6" customFormat="1" ht="24" customHeight="1">
      <c r="A179" s="24">
        <v>851</v>
      </c>
      <c r="B179" s="24">
        <v>85154</v>
      </c>
      <c r="C179" s="25" t="s">
        <v>101</v>
      </c>
      <c r="D179" s="9" t="s">
        <v>19</v>
      </c>
      <c r="E179" s="11">
        <f t="shared" si="16"/>
        <v>2329065</v>
      </c>
      <c r="F179" s="27">
        <f>E180/E179</f>
        <v>0.9620616728172035</v>
      </c>
      <c r="G179" s="10">
        <f t="shared" si="17"/>
        <v>1010925</v>
      </c>
      <c r="H179" s="11">
        <v>323362</v>
      </c>
      <c r="I179" s="11">
        <v>687563</v>
      </c>
      <c r="J179" s="11">
        <v>1318140</v>
      </c>
      <c r="K179" s="11"/>
      <c r="L179" s="11"/>
      <c r="M179" s="11"/>
      <c r="N179" s="11"/>
      <c r="O179" s="5"/>
      <c r="P179" s="5"/>
    </row>
    <row r="180" spans="1:16" s="6" customFormat="1" ht="24" customHeight="1">
      <c r="A180" s="24"/>
      <c r="B180" s="24"/>
      <c r="C180" s="25"/>
      <c r="D180" s="9" t="s">
        <v>20</v>
      </c>
      <c r="E180" s="11">
        <f t="shared" si="16"/>
        <v>2240704.17</v>
      </c>
      <c r="F180" s="27"/>
      <c r="G180" s="10">
        <f t="shared" si="17"/>
        <v>931836.9299999999</v>
      </c>
      <c r="H180" s="11">
        <v>306424.17</v>
      </c>
      <c r="I180" s="11">
        <v>625412.76</v>
      </c>
      <c r="J180" s="11">
        <v>1308867.24</v>
      </c>
      <c r="K180" s="11"/>
      <c r="L180" s="11"/>
      <c r="M180" s="11"/>
      <c r="N180" s="11"/>
      <c r="O180" s="5"/>
      <c r="P180" s="5"/>
    </row>
    <row r="181" spans="1:16" s="6" customFormat="1" ht="45.75" customHeight="1">
      <c r="A181" s="24">
        <v>851</v>
      </c>
      <c r="B181" s="24">
        <v>85156</v>
      </c>
      <c r="C181" s="25" t="s">
        <v>102</v>
      </c>
      <c r="D181" s="9" t="s">
        <v>19</v>
      </c>
      <c r="E181" s="11">
        <f t="shared" si="16"/>
        <v>3421340</v>
      </c>
      <c r="F181" s="27">
        <f>E182/E181</f>
        <v>0.9943273688087124</v>
      </c>
      <c r="G181" s="11">
        <f t="shared" si="17"/>
        <v>3421340</v>
      </c>
      <c r="H181" s="11"/>
      <c r="I181" s="11">
        <v>3421340</v>
      </c>
      <c r="J181" s="11"/>
      <c r="K181" s="11"/>
      <c r="L181" s="11"/>
      <c r="M181" s="11"/>
      <c r="N181" s="11"/>
      <c r="O181" s="5"/>
      <c r="P181" s="5"/>
    </row>
    <row r="182" spans="1:16" s="6" customFormat="1" ht="50.25" customHeight="1">
      <c r="A182" s="24"/>
      <c r="B182" s="24"/>
      <c r="C182" s="25"/>
      <c r="D182" s="9" t="s">
        <v>20</v>
      </c>
      <c r="E182" s="11">
        <f t="shared" si="16"/>
        <v>3401932</v>
      </c>
      <c r="F182" s="27"/>
      <c r="G182" s="11">
        <f t="shared" si="17"/>
        <v>3401932</v>
      </c>
      <c r="H182" s="11"/>
      <c r="I182" s="11">
        <v>3401932</v>
      </c>
      <c r="J182" s="11"/>
      <c r="K182" s="11"/>
      <c r="L182" s="11"/>
      <c r="M182" s="11"/>
      <c r="N182" s="11"/>
      <c r="O182" s="5"/>
      <c r="P182" s="5"/>
    </row>
    <row r="183" spans="1:16" s="6" customFormat="1" ht="24" customHeight="1">
      <c r="A183" s="24">
        <v>851</v>
      </c>
      <c r="B183" s="24">
        <v>85158</v>
      </c>
      <c r="C183" s="25" t="s">
        <v>103</v>
      </c>
      <c r="D183" s="9" t="s">
        <v>19</v>
      </c>
      <c r="E183" s="11">
        <f t="shared" si="16"/>
        <v>1628962.75</v>
      </c>
      <c r="F183" s="27">
        <f>E184/E183</f>
        <v>0.9986003977070685</v>
      </c>
      <c r="G183" s="10">
        <f t="shared" si="17"/>
        <v>1623362.75</v>
      </c>
      <c r="H183" s="11">
        <v>1430526.34</v>
      </c>
      <c r="I183" s="11">
        <v>192836.41</v>
      </c>
      <c r="J183" s="11"/>
      <c r="K183" s="11">
        <v>5600</v>
      </c>
      <c r="L183" s="11"/>
      <c r="M183" s="11"/>
      <c r="N183" s="11"/>
      <c r="O183" s="5"/>
      <c r="P183" s="5"/>
    </row>
    <row r="184" spans="1:16" s="6" customFormat="1" ht="24" customHeight="1">
      <c r="A184" s="24"/>
      <c r="B184" s="24"/>
      <c r="C184" s="25"/>
      <c r="D184" s="9" t="s">
        <v>20</v>
      </c>
      <c r="E184" s="11">
        <f t="shared" si="16"/>
        <v>1626682.85</v>
      </c>
      <c r="F184" s="27"/>
      <c r="G184" s="10">
        <f t="shared" si="17"/>
        <v>1621082.85</v>
      </c>
      <c r="H184" s="11">
        <v>1428313.48</v>
      </c>
      <c r="I184" s="11">
        <v>192769.37</v>
      </c>
      <c r="J184" s="11"/>
      <c r="K184" s="11">
        <v>5600</v>
      </c>
      <c r="L184" s="11"/>
      <c r="M184" s="11"/>
      <c r="N184" s="11"/>
      <c r="O184" s="5"/>
      <c r="P184" s="5"/>
    </row>
    <row r="185" spans="1:16" s="6" customFormat="1" ht="24" customHeight="1">
      <c r="A185" s="24">
        <v>851</v>
      </c>
      <c r="B185" s="24">
        <v>85195</v>
      </c>
      <c r="C185" s="25" t="s">
        <v>24</v>
      </c>
      <c r="D185" s="9" t="s">
        <v>19</v>
      </c>
      <c r="E185" s="11">
        <f t="shared" si="16"/>
        <v>317277.45999999996</v>
      </c>
      <c r="F185" s="27">
        <f>E186/E185</f>
        <v>0.9927508244676442</v>
      </c>
      <c r="G185" s="10">
        <f t="shared" si="17"/>
        <v>219357.46</v>
      </c>
      <c r="H185" s="11">
        <v>270</v>
      </c>
      <c r="I185" s="11">
        <v>219087.46</v>
      </c>
      <c r="J185" s="11">
        <v>93020</v>
      </c>
      <c r="K185" s="11">
        <v>4900</v>
      </c>
      <c r="L185" s="11"/>
      <c r="M185" s="11"/>
      <c r="N185" s="11"/>
      <c r="O185" s="5"/>
      <c r="P185" s="5"/>
    </row>
    <row r="186" spans="1:16" s="6" customFormat="1" ht="24" customHeight="1">
      <c r="A186" s="24"/>
      <c r="B186" s="24"/>
      <c r="C186" s="25"/>
      <c r="D186" s="9" t="s">
        <v>20</v>
      </c>
      <c r="E186" s="11">
        <f t="shared" si="16"/>
        <v>314977.45999999996</v>
      </c>
      <c r="F186" s="27"/>
      <c r="G186" s="10">
        <f t="shared" si="17"/>
        <v>218017.46</v>
      </c>
      <c r="H186" s="11">
        <v>270</v>
      </c>
      <c r="I186" s="11">
        <v>217747.46</v>
      </c>
      <c r="J186" s="11">
        <v>92060</v>
      </c>
      <c r="K186" s="11">
        <v>4900</v>
      </c>
      <c r="L186" s="11"/>
      <c r="M186" s="11"/>
      <c r="N186" s="11"/>
      <c r="O186" s="5"/>
      <c r="P186" s="5"/>
    </row>
    <row r="187" spans="1:16" s="6" customFormat="1" ht="24" customHeight="1">
      <c r="A187" s="17">
        <v>852</v>
      </c>
      <c r="B187" s="17" t="s">
        <v>17</v>
      </c>
      <c r="C187" s="19" t="s">
        <v>104</v>
      </c>
      <c r="D187" s="7" t="s">
        <v>19</v>
      </c>
      <c r="E187" s="8">
        <f>E189+E191+E193+E195+E197+E199+E201+E203+E207+E215+E205+E209+E211+E213</f>
        <v>50116747.95</v>
      </c>
      <c r="F187" s="20">
        <f>E188/E187</f>
        <v>0.9945999139794544</v>
      </c>
      <c r="G187" s="8">
        <f>G189+G191+G193+G195+G197+G199+G201+G203+G207+G215+G205+G209+G211+G213</f>
        <v>25553353.47</v>
      </c>
      <c r="H187" s="8">
        <f>H189+H191+H193+H195+H197+H199+H201+H203+H207+H215+H205+H209+H211+H213</f>
        <v>17359422.1</v>
      </c>
      <c r="I187" s="8">
        <f>I189+I191+I193+I195+I197+I199+I201+I203+I207+I215+I205+I209+I211+I213</f>
        <v>8193931.37</v>
      </c>
      <c r="J187" s="8">
        <f>J189+J191+J193+J195+J197+J199+J201+J203+J207+J215+J205+J209+J211+J213</f>
        <v>5485730</v>
      </c>
      <c r="K187" s="8">
        <f>K189+K191+K193+K195+K197+K199+K201+K203+K207+K215+K205+K209+K211+K213</f>
        <v>17038383.33</v>
      </c>
      <c r="L187" s="8">
        <f>L189+L191+L193+L195+L197+L199+L201+L203+L207+L215+L205+L209+L211+L213</f>
        <v>2039281.15</v>
      </c>
      <c r="M187" s="8">
        <f>M189+M191+M193+M195+M197+M199+M201+M203+M207+M215+M205+M209+M211+M213</f>
        <v>0</v>
      </c>
      <c r="N187" s="8">
        <f>N189+N191+N193+N195+N197+N199+N201+N203+N207+N215+N205+N209+N211+N213</f>
        <v>0</v>
      </c>
      <c r="O187" s="5"/>
      <c r="P187" s="5"/>
    </row>
    <row r="188" spans="1:16" s="6" customFormat="1" ht="24" customHeight="1">
      <c r="A188" s="17"/>
      <c r="B188" s="17"/>
      <c r="C188" s="19"/>
      <c r="D188" s="7" t="s">
        <v>20</v>
      </c>
      <c r="E188" s="8">
        <f>E190+E192+E194+E196+E198+E200+E202+E204+E208+E216+E206+E210+E212+E214</f>
        <v>49846113.199999996</v>
      </c>
      <c r="F188" s="20"/>
      <c r="G188" s="8">
        <f>G190+G192+G194+G196+G198+G200+G202+G204+G208+G216+G206+G210+G212+G214</f>
        <v>25446576.43</v>
      </c>
      <c r="H188" s="8">
        <f>H190+H192+H194+H196+H198+H200+H202+H204+H208+H216+H206+H210+H212+H214</f>
        <v>17337854.540000003</v>
      </c>
      <c r="I188" s="8">
        <f>I190+I192+I194+I196+I198+I200+I202+I204+I208+I216+I206+I210+I212+I214</f>
        <v>8108721.890000001</v>
      </c>
      <c r="J188" s="8">
        <f>J190+J192+J194+J196+J198+J200+J202+J204+J208+J216+J206+J210+J212+J214</f>
        <v>5444660.92</v>
      </c>
      <c r="K188" s="8">
        <f>K190+K192+K194+K196+K198+K200+K202+K204+K208+K216+K206+K210+K212+K214</f>
        <v>16983636.79</v>
      </c>
      <c r="L188" s="8">
        <f>L190+L192+L194+L196+L198+L200+L202+L204+L208+L216+L206+L210+L212+L214</f>
        <v>1971239.06</v>
      </c>
      <c r="M188" s="8">
        <f>M190+M192+M194+M196+M198+M200+M202+M204+M208+M216+M206+M210+M212+M214</f>
        <v>0</v>
      </c>
      <c r="N188" s="8">
        <f>N190+N192+N194+N196+N198+N200+N202+N204+N208+N216+N206+N210+N212+N214</f>
        <v>0</v>
      </c>
      <c r="O188" s="5"/>
      <c r="P188" s="5"/>
    </row>
    <row r="189" spans="1:16" s="6" customFormat="1" ht="24" customHeight="1">
      <c r="A189" s="21">
        <v>852</v>
      </c>
      <c r="B189" s="21">
        <v>85202</v>
      </c>
      <c r="C189" s="22" t="s">
        <v>105</v>
      </c>
      <c r="D189" s="9" t="s">
        <v>19</v>
      </c>
      <c r="E189" s="10">
        <f aca="true" t="shared" si="18" ref="E189:E216">G189+J189+K189+L189+M189+N189</f>
        <v>7590622.2299999995</v>
      </c>
      <c r="F189" s="23">
        <f>E190/E189</f>
        <v>0.989658527638254</v>
      </c>
      <c r="G189" s="10">
        <f aca="true" t="shared" si="19" ref="G189:G216">H189+I189</f>
        <v>7581692.2299999995</v>
      </c>
      <c r="H189" s="11">
        <v>3318322.13</v>
      </c>
      <c r="I189" s="11">
        <v>4263370.1</v>
      </c>
      <c r="J189" s="10"/>
      <c r="K189" s="10">
        <v>8930</v>
      </c>
      <c r="L189" s="11"/>
      <c r="M189" s="10"/>
      <c r="N189" s="10"/>
      <c r="O189" s="5"/>
      <c r="P189" s="5"/>
    </row>
    <row r="190" spans="1:16" s="6" customFormat="1" ht="24" customHeight="1">
      <c r="A190" s="21"/>
      <c r="B190" s="21"/>
      <c r="C190" s="22"/>
      <c r="D190" s="9" t="s">
        <v>20</v>
      </c>
      <c r="E190" s="10">
        <f t="shared" si="18"/>
        <v>7512124.02</v>
      </c>
      <c r="F190" s="23"/>
      <c r="G190" s="10">
        <f t="shared" si="19"/>
        <v>7503496.05</v>
      </c>
      <c r="H190" s="11">
        <v>3313010.42</v>
      </c>
      <c r="I190" s="11">
        <v>4190485.63</v>
      </c>
      <c r="J190" s="10"/>
      <c r="K190" s="10">
        <v>8627.97</v>
      </c>
      <c r="L190" s="11"/>
      <c r="M190" s="10"/>
      <c r="N190" s="10"/>
      <c r="O190" s="5"/>
      <c r="P190" s="5"/>
    </row>
    <row r="191" spans="1:16" s="6" customFormat="1" ht="24" customHeight="1">
      <c r="A191" s="24">
        <v>852</v>
      </c>
      <c r="B191" s="24">
        <v>85203</v>
      </c>
      <c r="C191" s="25" t="s">
        <v>106</v>
      </c>
      <c r="D191" s="9" t="s">
        <v>19</v>
      </c>
      <c r="E191" s="11">
        <f t="shared" si="18"/>
        <v>860716</v>
      </c>
      <c r="F191" s="27">
        <v>0.9998999999999999</v>
      </c>
      <c r="G191" s="10">
        <f t="shared" si="19"/>
        <v>860716</v>
      </c>
      <c r="H191" s="11">
        <v>640250.02</v>
      </c>
      <c r="I191" s="11">
        <v>220465.98</v>
      </c>
      <c r="J191" s="11"/>
      <c r="K191" s="11"/>
      <c r="L191" s="11"/>
      <c r="M191" s="11"/>
      <c r="N191" s="11"/>
      <c r="O191" s="5"/>
      <c r="P191" s="5"/>
    </row>
    <row r="192" spans="1:16" s="6" customFormat="1" ht="24" customHeight="1">
      <c r="A192" s="24"/>
      <c r="B192" s="24"/>
      <c r="C192" s="25"/>
      <c r="D192" s="9" t="s">
        <v>20</v>
      </c>
      <c r="E192" s="11">
        <f t="shared" si="18"/>
        <v>860693.54</v>
      </c>
      <c r="F192" s="27"/>
      <c r="G192" s="10">
        <f t="shared" si="19"/>
        <v>860693.54</v>
      </c>
      <c r="H192" s="11">
        <v>640249.09</v>
      </c>
      <c r="I192" s="11">
        <v>220444.45</v>
      </c>
      <c r="J192" s="11"/>
      <c r="K192" s="11"/>
      <c r="L192" s="11"/>
      <c r="M192" s="11"/>
      <c r="N192" s="11"/>
      <c r="O192" s="5"/>
      <c r="P192" s="5"/>
    </row>
    <row r="193" spans="1:16" s="6" customFormat="1" ht="24" customHeight="1">
      <c r="A193" s="24">
        <v>852</v>
      </c>
      <c r="B193" s="24">
        <v>85205</v>
      </c>
      <c r="C193" s="25" t="s">
        <v>107</v>
      </c>
      <c r="D193" s="9" t="s">
        <v>19</v>
      </c>
      <c r="E193" s="11">
        <f t="shared" si="18"/>
        <v>125711.17</v>
      </c>
      <c r="F193" s="27">
        <f>E194/E193</f>
        <v>0.9967587605779183</v>
      </c>
      <c r="G193" s="10">
        <f t="shared" si="19"/>
        <v>125711.17</v>
      </c>
      <c r="H193" s="11">
        <v>96060</v>
      </c>
      <c r="I193" s="11">
        <v>29651.17</v>
      </c>
      <c r="J193" s="11"/>
      <c r="K193" s="11"/>
      <c r="L193" s="11"/>
      <c r="M193" s="11"/>
      <c r="N193" s="11"/>
      <c r="O193" s="5"/>
      <c r="P193" s="5"/>
    </row>
    <row r="194" spans="1:16" s="6" customFormat="1" ht="24" customHeight="1">
      <c r="A194" s="24"/>
      <c r="B194" s="24"/>
      <c r="C194" s="25"/>
      <c r="D194" s="9" t="s">
        <v>20</v>
      </c>
      <c r="E194" s="11">
        <f t="shared" si="18"/>
        <v>125303.70999999999</v>
      </c>
      <c r="F194" s="27"/>
      <c r="G194" s="10">
        <f t="shared" si="19"/>
        <v>125303.70999999999</v>
      </c>
      <c r="H194" s="11">
        <v>95735.73</v>
      </c>
      <c r="I194" s="11">
        <v>29567.98</v>
      </c>
      <c r="J194" s="11"/>
      <c r="K194" s="11"/>
      <c r="L194" s="11"/>
      <c r="M194" s="11"/>
      <c r="N194" s="11"/>
      <c r="O194" s="5"/>
      <c r="P194" s="5"/>
    </row>
    <row r="195" spans="1:16" s="6" customFormat="1" ht="63.75" customHeight="1">
      <c r="A195" s="24">
        <v>852</v>
      </c>
      <c r="B195" s="24">
        <v>85213</v>
      </c>
      <c r="C195" s="25" t="s">
        <v>108</v>
      </c>
      <c r="D195" s="9" t="s">
        <v>19</v>
      </c>
      <c r="E195" s="11">
        <f t="shared" si="18"/>
        <v>627041</v>
      </c>
      <c r="F195" s="27">
        <f>E196/E195</f>
        <v>0.9945112042115267</v>
      </c>
      <c r="G195" s="10">
        <f t="shared" si="19"/>
        <v>620041</v>
      </c>
      <c r="H195" s="11"/>
      <c r="I195" s="11">
        <v>620041</v>
      </c>
      <c r="J195" s="11">
        <v>7000</v>
      </c>
      <c r="K195" s="11"/>
      <c r="L195" s="11"/>
      <c r="M195" s="11"/>
      <c r="N195" s="11"/>
      <c r="O195" s="5"/>
      <c r="P195" s="5"/>
    </row>
    <row r="196" spans="1:16" s="6" customFormat="1" ht="63.75" customHeight="1">
      <c r="A196" s="24"/>
      <c r="B196" s="24"/>
      <c r="C196" s="25"/>
      <c r="D196" s="9" t="s">
        <v>20</v>
      </c>
      <c r="E196" s="11">
        <f t="shared" si="18"/>
        <v>623599.2999999999</v>
      </c>
      <c r="F196" s="27"/>
      <c r="G196" s="10">
        <f t="shared" si="19"/>
        <v>617509.61</v>
      </c>
      <c r="H196" s="11"/>
      <c r="I196" s="11">
        <v>617509.61</v>
      </c>
      <c r="J196" s="11">
        <v>6089.69</v>
      </c>
      <c r="K196" s="11"/>
      <c r="L196" s="11"/>
      <c r="M196" s="11"/>
      <c r="N196" s="11"/>
      <c r="O196" s="5"/>
      <c r="P196" s="5"/>
    </row>
    <row r="197" spans="1:16" s="6" customFormat="1" ht="28.5" customHeight="1">
      <c r="A197" s="24">
        <v>852</v>
      </c>
      <c r="B197" s="24">
        <v>85214</v>
      </c>
      <c r="C197" s="25" t="s">
        <v>109</v>
      </c>
      <c r="D197" s="9" t="s">
        <v>19</v>
      </c>
      <c r="E197" s="11">
        <f t="shared" si="18"/>
        <v>3094230.36</v>
      </c>
      <c r="F197" s="27">
        <f>E198/E197</f>
        <v>0.9969587816984641</v>
      </c>
      <c r="G197" s="10">
        <f t="shared" si="19"/>
        <v>1000</v>
      </c>
      <c r="H197" s="11"/>
      <c r="I197" s="11">
        <v>1000</v>
      </c>
      <c r="J197" s="11">
        <v>10500</v>
      </c>
      <c r="K197" s="11">
        <v>3082730.36</v>
      </c>
      <c r="L197" s="11"/>
      <c r="M197" s="11"/>
      <c r="N197" s="11"/>
      <c r="O197" s="5"/>
      <c r="P197" s="5"/>
    </row>
    <row r="198" spans="1:16" s="6" customFormat="1" ht="28.5" customHeight="1">
      <c r="A198" s="24"/>
      <c r="B198" s="24"/>
      <c r="C198" s="25"/>
      <c r="D198" s="9" t="s">
        <v>20</v>
      </c>
      <c r="E198" s="11">
        <f t="shared" si="18"/>
        <v>3084820.13</v>
      </c>
      <c r="F198" s="27"/>
      <c r="G198" s="10">
        <f t="shared" si="19"/>
        <v>0</v>
      </c>
      <c r="H198" s="11"/>
      <c r="I198" s="11">
        <v>0</v>
      </c>
      <c r="J198" s="11">
        <v>2482.85</v>
      </c>
      <c r="K198" s="11">
        <v>3082337.28</v>
      </c>
      <c r="L198" s="11"/>
      <c r="M198" s="11"/>
      <c r="N198" s="11"/>
      <c r="O198" s="5"/>
      <c r="P198" s="5"/>
    </row>
    <row r="199" spans="1:16" s="6" customFormat="1" ht="24" customHeight="1">
      <c r="A199" s="24">
        <v>852</v>
      </c>
      <c r="B199" s="24">
        <v>85215</v>
      </c>
      <c r="C199" s="25" t="s">
        <v>110</v>
      </c>
      <c r="D199" s="9" t="s">
        <v>19</v>
      </c>
      <c r="E199" s="11">
        <f t="shared" si="18"/>
        <v>6510061</v>
      </c>
      <c r="F199" s="27">
        <f>E200/E199</f>
        <v>0.999609979077001</v>
      </c>
      <c r="G199" s="10">
        <f t="shared" si="19"/>
        <v>2567.33</v>
      </c>
      <c r="H199" s="11"/>
      <c r="I199" s="11">
        <v>2567.33</v>
      </c>
      <c r="J199" s="11"/>
      <c r="K199" s="11">
        <v>6507493.67</v>
      </c>
      <c r="L199" s="11"/>
      <c r="M199" s="11"/>
      <c r="N199" s="11"/>
      <c r="O199" s="5"/>
      <c r="P199" s="5"/>
    </row>
    <row r="200" spans="1:16" s="6" customFormat="1" ht="24" customHeight="1">
      <c r="A200" s="24"/>
      <c r="B200" s="24"/>
      <c r="C200" s="25"/>
      <c r="D200" s="9" t="s">
        <v>20</v>
      </c>
      <c r="E200" s="11">
        <f t="shared" si="18"/>
        <v>6507521.94</v>
      </c>
      <c r="F200" s="27"/>
      <c r="G200" s="10">
        <f t="shared" si="19"/>
        <v>2448.24</v>
      </c>
      <c r="H200" s="11"/>
      <c r="I200" s="11">
        <v>2448.24</v>
      </c>
      <c r="J200" s="11"/>
      <c r="K200" s="11">
        <v>6505073.7</v>
      </c>
      <c r="L200" s="11"/>
      <c r="M200" s="11"/>
      <c r="N200" s="11"/>
      <c r="O200" s="5"/>
      <c r="P200" s="5"/>
    </row>
    <row r="201" spans="1:16" s="6" customFormat="1" ht="24" customHeight="1">
      <c r="A201" s="24">
        <v>852</v>
      </c>
      <c r="B201" s="24">
        <v>85216</v>
      </c>
      <c r="C201" s="25" t="s">
        <v>111</v>
      </c>
      <c r="D201" s="9" t="s">
        <v>19</v>
      </c>
      <c r="E201" s="11">
        <f t="shared" si="18"/>
        <v>5300500</v>
      </c>
      <c r="F201" s="27">
        <f>E202/E201</f>
        <v>0.9936049448165267</v>
      </c>
      <c r="G201" s="10">
        <f t="shared" si="19"/>
        <v>500</v>
      </c>
      <c r="H201" s="11"/>
      <c r="I201" s="11">
        <v>500</v>
      </c>
      <c r="J201" s="11">
        <v>40000</v>
      </c>
      <c r="K201" s="11">
        <v>5260000</v>
      </c>
      <c r="L201" s="11"/>
      <c r="M201" s="11"/>
      <c r="N201" s="11"/>
      <c r="O201" s="5"/>
      <c r="P201" s="5"/>
    </row>
    <row r="202" spans="1:16" s="6" customFormat="1" ht="24" customHeight="1">
      <c r="A202" s="24"/>
      <c r="B202" s="24"/>
      <c r="C202" s="25"/>
      <c r="D202" s="9" t="s">
        <v>20</v>
      </c>
      <c r="E202" s="11">
        <f t="shared" si="18"/>
        <v>5266603.01</v>
      </c>
      <c r="F202" s="27"/>
      <c r="G202" s="10">
        <f t="shared" si="19"/>
        <v>231.52</v>
      </c>
      <c r="H202" s="11"/>
      <c r="I202" s="11">
        <v>231.52</v>
      </c>
      <c r="J202" s="11">
        <v>20232.24</v>
      </c>
      <c r="K202" s="11">
        <v>5246139.25</v>
      </c>
      <c r="L202" s="11"/>
      <c r="M202" s="11"/>
      <c r="N202" s="11"/>
      <c r="O202" s="5"/>
      <c r="P202" s="5"/>
    </row>
    <row r="203" spans="1:16" s="6" customFormat="1" ht="24" customHeight="1">
      <c r="A203" s="24">
        <v>852</v>
      </c>
      <c r="B203" s="24">
        <v>85219</v>
      </c>
      <c r="C203" s="25" t="s">
        <v>112</v>
      </c>
      <c r="D203" s="9" t="s">
        <v>19</v>
      </c>
      <c r="E203" s="11">
        <f t="shared" si="18"/>
        <v>12951967.92</v>
      </c>
      <c r="F203" s="27">
        <f>E204/E203</f>
        <v>0.9983759873302712</v>
      </c>
      <c r="G203" s="10">
        <f t="shared" si="19"/>
        <v>12924651.66</v>
      </c>
      <c r="H203" s="11">
        <v>11433446.23</v>
      </c>
      <c r="I203" s="11">
        <v>1491205.43</v>
      </c>
      <c r="J203" s="11"/>
      <c r="K203" s="11">
        <v>27316.26</v>
      </c>
      <c r="L203" s="11"/>
      <c r="M203" s="11"/>
      <c r="N203" s="11"/>
      <c r="O203" s="5"/>
      <c r="P203" s="5"/>
    </row>
    <row r="204" spans="1:16" s="6" customFormat="1" ht="24" customHeight="1">
      <c r="A204" s="24"/>
      <c r="B204" s="24"/>
      <c r="C204" s="25"/>
      <c r="D204" s="9" t="s">
        <v>20</v>
      </c>
      <c r="E204" s="11">
        <f t="shared" si="18"/>
        <v>12930933.76</v>
      </c>
      <c r="F204" s="27"/>
      <c r="G204" s="10">
        <f t="shared" si="19"/>
        <v>12904946.39</v>
      </c>
      <c r="H204" s="11">
        <v>11418251.8</v>
      </c>
      <c r="I204" s="11">
        <v>1486694.59</v>
      </c>
      <c r="J204" s="11"/>
      <c r="K204" s="11">
        <v>25987.37</v>
      </c>
      <c r="L204" s="11"/>
      <c r="M204" s="11"/>
      <c r="N204" s="11"/>
      <c r="O204" s="5"/>
      <c r="P204" s="5"/>
    </row>
    <row r="205" spans="1:16" s="6" customFormat="1" ht="40.5" customHeight="1">
      <c r="A205" s="24">
        <v>852</v>
      </c>
      <c r="B205" s="24">
        <v>85220</v>
      </c>
      <c r="C205" s="25" t="s">
        <v>113</v>
      </c>
      <c r="D205" s="9" t="s">
        <v>19</v>
      </c>
      <c r="E205" s="11">
        <f t="shared" si="18"/>
        <v>1119370</v>
      </c>
      <c r="F205" s="27">
        <f>E206/E205</f>
        <v>0.9995978273493126</v>
      </c>
      <c r="G205" s="11">
        <f t="shared" si="19"/>
        <v>1119370</v>
      </c>
      <c r="H205" s="11">
        <v>872487.56</v>
      </c>
      <c r="I205" s="11">
        <v>246882.44</v>
      </c>
      <c r="J205" s="11"/>
      <c r="K205" s="11"/>
      <c r="L205" s="11"/>
      <c r="M205" s="11"/>
      <c r="N205" s="11"/>
      <c r="O205" s="5"/>
      <c r="P205" s="5"/>
    </row>
    <row r="206" spans="1:16" s="6" customFormat="1" ht="40.5" customHeight="1">
      <c r="A206" s="24"/>
      <c r="B206" s="24"/>
      <c r="C206" s="25"/>
      <c r="D206" s="9" t="s">
        <v>20</v>
      </c>
      <c r="E206" s="11">
        <f t="shared" si="18"/>
        <v>1118919.82</v>
      </c>
      <c r="F206" s="27"/>
      <c r="G206" s="11">
        <f t="shared" si="19"/>
        <v>1118919.82</v>
      </c>
      <c r="H206" s="11">
        <v>872074.76</v>
      </c>
      <c r="I206" s="11">
        <v>246845.06</v>
      </c>
      <c r="J206" s="11"/>
      <c r="K206" s="11"/>
      <c r="L206" s="11"/>
      <c r="M206" s="11"/>
      <c r="N206" s="11"/>
      <c r="O206" s="5"/>
      <c r="P206" s="5"/>
    </row>
    <row r="207" spans="1:16" s="6" customFormat="1" ht="26.25" customHeight="1">
      <c r="A207" s="24">
        <v>852</v>
      </c>
      <c r="B207" s="24">
        <v>85228</v>
      </c>
      <c r="C207" s="25" t="s">
        <v>114</v>
      </c>
      <c r="D207" s="9" t="s">
        <v>19</v>
      </c>
      <c r="E207" s="11">
        <f t="shared" si="18"/>
        <v>5425000</v>
      </c>
      <c r="F207" s="27">
        <f>E208/E207</f>
        <v>1</v>
      </c>
      <c r="G207" s="10">
        <f t="shared" si="19"/>
        <v>310000</v>
      </c>
      <c r="H207" s="11">
        <v>301700.38</v>
      </c>
      <c r="I207" s="11">
        <v>8299.62</v>
      </c>
      <c r="J207" s="11">
        <v>5115000</v>
      </c>
      <c r="K207" s="11"/>
      <c r="L207" s="11"/>
      <c r="M207" s="11"/>
      <c r="N207" s="11"/>
      <c r="O207" s="5"/>
      <c r="P207" s="5"/>
    </row>
    <row r="208" spans="1:16" s="6" customFormat="1" ht="26.25" customHeight="1">
      <c r="A208" s="24"/>
      <c r="B208" s="24"/>
      <c r="C208" s="25"/>
      <c r="D208" s="9" t="s">
        <v>20</v>
      </c>
      <c r="E208" s="11">
        <f t="shared" si="18"/>
        <v>5425000</v>
      </c>
      <c r="F208" s="27"/>
      <c r="G208" s="10">
        <f t="shared" si="19"/>
        <v>310000</v>
      </c>
      <c r="H208" s="11">
        <v>301700.38</v>
      </c>
      <c r="I208" s="11">
        <v>8299.62</v>
      </c>
      <c r="J208" s="11">
        <v>5115000</v>
      </c>
      <c r="K208" s="11"/>
      <c r="L208" s="11"/>
      <c r="M208" s="11"/>
      <c r="N208" s="11"/>
      <c r="O208" s="5"/>
      <c r="P208" s="5"/>
    </row>
    <row r="209" spans="1:16" s="6" customFormat="1" ht="26.25" customHeight="1">
      <c r="A209" s="21">
        <v>852</v>
      </c>
      <c r="B209" s="21">
        <v>85230</v>
      </c>
      <c r="C209" s="25" t="s">
        <v>115</v>
      </c>
      <c r="D209" s="9" t="s">
        <v>19</v>
      </c>
      <c r="E209" s="11">
        <f t="shared" si="18"/>
        <v>3009000</v>
      </c>
      <c r="F209" s="27">
        <f>E210/E209</f>
        <v>0.9978992954469923</v>
      </c>
      <c r="G209" s="11">
        <f t="shared" si="19"/>
        <v>1052792.08</v>
      </c>
      <c r="H209" s="11"/>
      <c r="I209" s="11">
        <v>1052792.08</v>
      </c>
      <c r="J209" s="11">
        <v>8000</v>
      </c>
      <c r="K209" s="11">
        <v>1948207.92</v>
      </c>
      <c r="L209" s="11"/>
      <c r="M209" s="11"/>
      <c r="N209" s="11"/>
      <c r="O209" s="5"/>
      <c r="P209" s="5"/>
    </row>
    <row r="210" spans="1:16" s="6" customFormat="1" ht="26.25" customHeight="1">
      <c r="A210" s="21"/>
      <c r="B210" s="21"/>
      <c r="C210" s="25"/>
      <c r="D210" s="9" t="s">
        <v>20</v>
      </c>
      <c r="E210" s="11">
        <f t="shared" si="18"/>
        <v>3002678.98</v>
      </c>
      <c r="F210" s="27"/>
      <c r="G210" s="11">
        <f t="shared" si="19"/>
        <v>1051792.08</v>
      </c>
      <c r="H210" s="11"/>
      <c r="I210" s="11">
        <v>1051792.08</v>
      </c>
      <c r="J210" s="11">
        <v>2820</v>
      </c>
      <c r="K210" s="11">
        <v>1948066.9</v>
      </c>
      <c r="L210" s="11"/>
      <c r="M210" s="11"/>
      <c r="N210" s="11"/>
      <c r="O210" s="5"/>
      <c r="P210" s="5"/>
    </row>
    <row r="211" spans="1:16" s="6" customFormat="1" ht="26.25" customHeight="1">
      <c r="A211" s="21">
        <v>852</v>
      </c>
      <c r="B211" s="21">
        <v>85232</v>
      </c>
      <c r="C211" s="25" t="s">
        <v>116</v>
      </c>
      <c r="D211" s="9" t="s">
        <v>19</v>
      </c>
      <c r="E211" s="11">
        <f t="shared" si="18"/>
        <v>131250</v>
      </c>
      <c r="F211" s="27">
        <f>E212/E211</f>
        <v>1</v>
      </c>
      <c r="G211" s="11">
        <f t="shared" si="19"/>
        <v>0</v>
      </c>
      <c r="H211" s="11"/>
      <c r="I211" s="11"/>
      <c r="J211" s="11">
        <v>131250</v>
      </c>
      <c r="K211" s="11"/>
      <c r="L211" s="11"/>
      <c r="M211" s="11"/>
      <c r="N211" s="11"/>
      <c r="O211" s="5"/>
      <c r="P211" s="5"/>
    </row>
    <row r="212" spans="1:16" s="6" customFormat="1" ht="26.25" customHeight="1">
      <c r="A212" s="21"/>
      <c r="B212" s="21"/>
      <c r="C212" s="25"/>
      <c r="D212" s="9" t="s">
        <v>20</v>
      </c>
      <c r="E212" s="11">
        <f t="shared" si="18"/>
        <v>131250</v>
      </c>
      <c r="F212" s="27"/>
      <c r="G212" s="11">
        <f t="shared" si="19"/>
        <v>0</v>
      </c>
      <c r="H212" s="11"/>
      <c r="I212" s="11"/>
      <c r="J212" s="11">
        <v>131250</v>
      </c>
      <c r="K212" s="11"/>
      <c r="L212" s="11"/>
      <c r="M212" s="11"/>
      <c r="N212" s="11"/>
      <c r="O212" s="5"/>
      <c r="P212" s="5"/>
    </row>
    <row r="213" spans="1:16" s="13" customFormat="1" ht="24" customHeight="1">
      <c r="A213" s="24">
        <v>852</v>
      </c>
      <c r="B213" s="24">
        <v>85278</v>
      </c>
      <c r="C213" s="25" t="s">
        <v>67</v>
      </c>
      <c r="D213" s="9" t="s">
        <v>19</v>
      </c>
      <c r="E213" s="11">
        <f t="shared" si="18"/>
        <v>14700</v>
      </c>
      <c r="F213" s="27">
        <f>E214/E213</f>
        <v>1</v>
      </c>
      <c r="G213" s="10">
        <f t="shared" si="19"/>
        <v>0</v>
      </c>
      <c r="H213" s="11"/>
      <c r="I213" s="11"/>
      <c r="J213" s="11">
        <v>14700</v>
      </c>
      <c r="K213" s="11"/>
      <c r="L213" s="11"/>
      <c r="M213" s="11"/>
      <c r="N213" s="11"/>
      <c r="O213" s="5"/>
      <c r="P213" s="5"/>
    </row>
    <row r="214" spans="1:16" s="13" customFormat="1" ht="24" customHeight="1">
      <c r="A214" s="24"/>
      <c r="B214" s="24"/>
      <c r="C214" s="25"/>
      <c r="D214" s="9" t="s">
        <v>20</v>
      </c>
      <c r="E214" s="11">
        <f t="shared" si="18"/>
        <v>14700</v>
      </c>
      <c r="F214" s="27"/>
      <c r="G214" s="10">
        <f t="shared" si="19"/>
        <v>0</v>
      </c>
      <c r="H214" s="11"/>
      <c r="I214" s="11"/>
      <c r="J214" s="11">
        <v>14700</v>
      </c>
      <c r="K214" s="11"/>
      <c r="L214" s="11"/>
      <c r="M214" s="11"/>
      <c r="N214" s="11"/>
      <c r="O214" s="5"/>
      <c r="P214" s="5"/>
    </row>
    <row r="215" spans="1:16" s="13" customFormat="1" ht="24" customHeight="1">
      <c r="A215" s="24">
        <v>852</v>
      </c>
      <c r="B215" s="24">
        <v>85295</v>
      </c>
      <c r="C215" s="25" t="s">
        <v>24</v>
      </c>
      <c r="D215" s="9" t="s">
        <v>19</v>
      </c>
      <c r="E215" s="11">
        <f t="shared" si="18"/>
        <v>3356578.27</v>
      </c>
      <c r="F215" s="27">
        <f>E216/E215</f>
        <v>0.9658541315647617</v>
      </c>
      <c r="G215" s="10">
        <f t="shared" si="19"/>
        <v>954312</v>
      </c>
      <c r="H215" s="11">
        <v>697155.78</v>
      </c>
      <c r="I215" s="11">
        <v>257156.22</v>
      </c>
      <c r="J215" s="11">
        <v>159280</v>
      </c>
      <c r="K215" s="11">
        <v>203705.12</v>
      </c>
      <c r="L215" s="11">
        <v>2039281.15</v>
      </c>
      <c r="M215" s="11"/>
      <c r="N215" s="11"/>
      <c r="O215" s="5"/>
      <c r="P215" s="5"/>
    </row>
    <row r="216" spans="1:16" s="13" customFormat="1" ht="24" customHeight="1">
      <c r="A216" s="24"/>
      <c r="B216" s="24"/>
      <c r="C216" s="25"/>
      <c r="D216" s="9" t="s">
        <v>20</v>
      </c>
      <c r="E216" s="11">
        <f t="shared" si="18"/>
        <v>3241964.99</v>
      </c>
      <c r="F216" s="27"/>
      <c r="G216" s="10">
        <f t="shared" si="19"/>
        <v>951235.47</v>
      </c>
      <c r="H216" s="11">
        <v>696832.36</v>
      </c>
      <c r="I216" s="11">
        <v>254403.11</v>
      </c>
      <c r="J216" s="11">
        <v>152086.14</v>
      </c>
      <c r="K216" s="11">
        <v>167404.32</v>
      </c>
      <c r="L216" s="11">
        <v>1971239.06</v>
      </c>
      <c r="M216" s="11"/>
      <c r="N216" s="11"/>
      <c r="O216" s="5"/>
      <c r="P216" s="5"/>
    </row>
    <row r="217" spans="1:16" s="6" customFormat="1" ht="24" customHeight="1">
      <c r="A217" s="17">
        <v>853</v>
      </c>
      <c r="B217" s="17" t="s">
        <v>17</v>
      </c>
      <c r="C217" s="19" t="s">
        <v>117</v>
      </c>
      <c r="D217" s="7" t="s">
        <v>19</v>
      </c>
      <c r="E217" s="8">
        <f>E219+E229+E227+E221+E223+E225</f>
        <v>6562227.63</v>
      </c>
      <c r="F217" s="20">
        <f>E218/E217</f>
        <v>0.9916010213135505</v>
      </c>
      <c r="G217" s="8">
        <f>G219+G229+G227+G221+G223+G225</f>
        <v>5932222.32</v>
      </c>
      <c r="H217" s="8">
        <f>H219+H229+H227+H221+H223+H225</f>
        <v>5239850.590000001</v>
      </c>
      <c r="I217" s="8">
        <f>I219+I229+I227+I221+I223+I225</f>
        <v>692371.73</v>
      </c>
      <c r="J217" s="8">
        <f>J219+J229+J227+J221+J223+J225</f>
        <v>470322.34</v>
      </c>
      <c r="K217" s="8">
        <f>K219+K229+K227+K221+K223+K225</f>
        <v>159682.97</v>
      </c>
      <c r="L217" s="8">
        <f>L219+L229+L227+L221+L223+L225</f>
        <v>0</v>
      </c>
      <c r="M217" s="8">
        <f>M219+M229+M227+M221+M223+M225</f>
        <v>0</v>
      </c>
      <c r="N217" s="8">
        <f>N219+N229+N227+N221+N223+N225</f>
        <v>0</v>
      </c>
      <c r="O217" s="5"/>
      <c r="P217" s="5"/>
    </row>
    <row r="218" spans="1:16" s="6" customFormat="1" ht="24" customHeight="1">
      <c r="A218" s="17"/>
      <c r="B218" s="17"/>
      <c r="C218" s="19"/>
      <c r="D218" s="7" t="s">
        <v>20</v>
      </c>
      <c r="E218" s="8">
        <f>E220+E230+E228+E222+E224+E226</f>
        <v>6507111.62</v>
      </c>
      <c r="F218" s="20"/>
      <c r="G218" s="8">
        <f>G220+G230+G228+G222+G224+G226</f>
        <v>5912905.85</v>
      </c>
      <c r="H218" s="8">
        <f>H220+H230+H228+H222+H224+H226</f>
        <v>5235149.300000001</v>
      </c>
      <c r="I218" s="8">
        <f>I220+I230+I228+I222+I224+I226</f>
        <v>677756.55</v>
      </c>
      <c r="J218" s="8">
        <f>J220+J230+J228+J222+J224+J226</f>
        <v>434523</v>
      </c>
      <c r="K218" s="8">
        <f>K220+K230+K228+K222+K224+K226</f>
        <v>159682.77</v>
      </c>
      <c r="L218" s="8">
        <f>L220+L230+L228+L222+L224+L226</f>
        <v>0</v>
      </c>
      <c r="M218" s="8">
        <f>M220+M230+M228+M222+M224+M226</f>
        <v>0</v>
      </c>
      <c r="N218" s="8">
        <f>N220+N230+N228+N222+N224+N226</f>
        <v>0</v>
      </c>
      <c r="O218" s="5"/>
      <c r="P218" s="5"/>
    </row>
    <row r="219" spans="1:16" s="6" customFormat="1" ht="24" customHeight="1">
      <c r="A219" s="24">
        <v>853</v>
      </c>
      <c r="B219" s="24">
        <v>85311</v>
      </c>
      <c r="C219" s="25" t="s">
        <v>118</v>
      </c>
      <c r="D219" s="9" t="s">
        <v>19</v>
      </c>
      <c r="E219" s="11">
        <f aca="true" t="shared" si="20" ref="E219:E230">G219+J219+K219+L219+M219+N219</f>
        <v>287597.34</v>
      </c>
      <c r="F219" s="27">
        <f>E220/E219</f>
        <v>0.8744448053657241</v>
      </c>
      <c r="G219" s="11">
        <f aca="true" t="shared" si="21" ref="G219:G230">H219+I219</f>
        <v>310</v>
      </c>
      <c r="H219" s="11"/>
      <c r="I219" s="11">
        <v>310</v>
      </c>
      <c r="J219" s="11">
        <v>266602.34</v>
      </c>
      <c r="K219" s="11">
        <v>20685</v>
      </c>
      <c r="L219" s="11"/>
      <c r="M219" s="11"/>
      <c r="N219" s="11"/>
      <c r="O219" s="5"/>
      <c r="P219" s="5"/>
    </row>
    <row r="220" spans="1:16" s="6" customFormat="1" ht="24" customHeight="1">
      <c r="A220" s="24"/>
      <c r="B220" s="24"/>
      <c r="C220" s="25"/>
      <c r="D220" s="9" t="s">
        <v>20</v>
      </c>
      <c r="E220" s="11">
        <f t="shared" si="20"/>
        <v>251488</v>
      </c>
      <c r="F220" s="27"/>
      <c r="G220" s="11">
        <f t="shared" si="21"/>
        <v>0</v>
      </c>
      <c r="H220" s="11"/>
      <c r="I220" s="11">
        <v>0</v>
      </c>
      <c r="J220" s="11">
        <v>230803</v>
      </c>
      <c r="K220" s="11">
        <v>20685</v>
      </c>
      <c r="L220" s="11"/>
      <c r="M220" s="11"/>
      <c r="N220" s="11"/>
      <c r="O220" s="5"/>
      <c r="P220" s="5"/>
    </row>
    <row r="221" spans="1:16" s="6" customFormat="1" ht="24" customHeight="1">
      <c r="A221" s="24">
        <v>853</v>
      </c>
      <c r="B221" s="24">
        <v>85321</v>
      </c>
      <c r="C221" s="25" t="s">
        <v>119</v>
      </c>
      <c r="D221" s="9" t="s">
        <v>19</v>
      </c>
      <c r="E221" s="11">
        <f t="shared" si="20"/>
        <v>515220</v>
      </c>
      <c r="F221" s="27">
        <f>E222/E221</f>
        <v>0.9830992391599706</v>
      </c>
      <c r="G221" s="10">
        <f t="shared" si="21"/>
        <v>515220</v>
      </c>
      <c r="H221" s="11">
        <v>362511.48</v>
      </c>
      <c r="I221" s="11">
        <v>152708.52</v>
      </c>
      <c r="J221" s="11"/>
      <c r="K221" s="11"/>
      <c r="L221" s="11"/>
      <c r="M221" s="11"/>
      <c r="N221" s="11"/>
      <c r="O221" s="5"/>
      <c r="P221" s="5"/>
    </row>
    <row r="222" spans="1:16" s="6" customFormat="1" ht="24" customHeight="1">
      <c r="A222" s="24"/>
      <c r="B222" s="24"/>
      <c r="C222" s="25"/>
      <c r="D222" s="9" t="s">
        <v>20</v>
      </c>
      <c r="E222" s="11">
        <f t="shared" si="20"/>
        <v>506512.39</v>
      </c>
      <c r="F222" s="27"/>
      <c r="G222" s="10">
        <f t="shared" si="21"/>
        <v>506512.39</v>
      </c>
      <c r="H222" s="11">
        <v>361551.38</v>
      </c>
      <c r="I222" s="11">
        <v>144961.01</v>
      </c>
      <c r="J222" s="11"/>
      <c r="K222" s="11"/>
      <c r="L222" s="11"/>
      <c r="M222" s="11"/>
      <c r="N222" s="11"/>
      <c r="O222" s="5"/>
      <c r="P222" s="5"/>
    </row>
    <row r="223" spans="1:16" s="6" customFormat="1" ht="24" customHeight="1">
      <c r="A223" s="24">
        <v>853</v>
      </c>
      <c r="B223" s="24">
        <v>85324</v>
      </c>
      <c r="C223" s="25" t="s">
        <v>120</v>
      </c>
      <c r="D223" s="9" t="s">
        <v>19</v>
      </c>
      <c r="E223" s="11">
        <f t="shared" si="20"/>
        <v>460277</v>
      </c>
      <c r="F223" s="27">
        <f>E224/E223</f>
        <v>0.9990560684109785</v>
      </c>
      <c r="G223" s="10">
        <f t="shared" si="21"/>
        <v>433277</v>
      </c>
      <c r="H223" s="11">
        <v>423572.38</v>
      </c>
      <c r="I223" s="11">
        <v>9704.62</v>
      </c>
      <c r="J223" s="11"/>
      <c r="K223" s="11">
        <v>27000</v>
      </c>
      <c r="L223" s="11"/>
      <c r="M223" s="11"/>
      <c r="N223" s="11"/>
      <c r="O223" s="5"/>
      <c r="P223" s="5"/>
    </row>
    <row r="224" spans="1:16" s="6" customFormat="1" ht="24" customHeight="1">
      <c r="A224" s="24"/>
      <c r="B224" s="24"/>
      <c r="C224" s="25"/>
      <c r="D224" s="9" t="s">
        <v>20</v>
      </c>
      <c r="E224" s="11">
        <f t="shared" si="20"/>
        <v>459842.52999999997</v>
      </c>
      <c r="F224" s="27"/>
      <c r="G224" s="10">
        <f t="shared" si="21"/>
        <v>432842.52999999997</v>
      </c>
      <c r="H224" s="11">
        <v>423542.91</v>
      </c>
      <c r="I224" s="11">
        <v>9299.62</v>
      </c>
      <c r="J224" s="11"/>
      <c r="K224" s="11">
        <v>27000</v>
      </c>
      <c r="L224" s="11"/>
      <c r="M224" s="11"/>
      <c r="N224" s="11"/>
      <c r="O224" s="5"/>
      <c r="P224" s="5"/>
    </row>
    <row r="225" spans="1:16" s="6" customFormat="1" ht="24" customHeight="1">
      <c r="A225" s="24">
        <v>853</v>
      </c>
      <c r="B225" s="24">
        <v>85333</v>
      </c>
      <c r="C225" s="25" t="s">
        <v>121</v>
      </c>
      <c r="D225" s="9" t="s">
        <v>19</v>
      </c>
      <c r="E225" s="11">
        <f t="shared" si="20"/>
        <v>4898923.63</v>
      </c>
      <c r="F225" s="27">
        <f>E226/E225</f>
        <v>0.9988606354330941</v>
      </c>
      <c r="G225" s="10">
        <f t="shared" si="21"/>
        <v>4895939.66</v>
      </c>
      <c r="H225" s="11">
        <v>4391837.73</v>
      </c>
      <c r="I225" s="11">
        <v>504101.93</v>
      </c>
      <c r="J225" s="11"/>
      <c r="K225" s="11">
        <v>2983.97</v>
      </c>
      <c r="L225" s="11"/>
      <c r="M225" s="11"/>
      <c r="N225" s="11"/>
      <c r="O225" s="5"/>
      <c r="P225" s="5"/>
    </row>
    <row r="226" spans="1:16" s="6" customFormat="1" ht="24" customHeight="1">
      <c r="A226" s="24"/>
      <c r="B226" s="24"/>
      <c r="C226" s="25"/>
      <c r="D226" s="9" t="s">
        <v>20</v>
      </c>
      <c r="E226" s="11">
        <f t="shared" si="20"/>
        <v>4893341.97</v>
      </c>
      <c r="F226" s="27"/>
      <c r="G226" s="10">
        <f t="shared" si="21"/>
        <v>4890358</v>
      </c>
      <c r="H226" s="11">
        <v>4391837.73</v>
      </c>
      <c r="I226" s="11">
        <v>498520.27</v>
      </c>
      <c r="J226" s="11"/>
      <c r="K226" s="11">
        <v>2983.97</v>
      </c>
      <c r="L226" s="11"/>
      <c r="M226" s="11"/>
      <c r="N226" s="11"/>
      <c r="O226" s="5"/>
      <c r="P226" s="5"/>
    </row>
    <row r="227" spans="1:16" s="6" customFormat="1" ht="24" customHeight="1">
      <c r="A227" s="24">
        <v>853</v>
      </c>
      <c r="B227" s="24">
        <v>85334</v>
      </c>
      <c r="C227" s="25" t="s">
        <v>122</v>
      </c>
      <c r="D227" s="9" t="s">
        <v>19</v>
      </c>
      <c r="E227" s="11">
        <f t="shared" si="20"/>
        <v>43314</v>
      </c>
      <c r="F227" s="27">
        <v>0.9998999999999999</v>
      </c>
      <c r="G227" s="11">
        <f t="shared" si="21"/>
        <v>0</v>
      </c>
      <c r="H227" s="11"/>
      <c r="I227" s="11"/>
      <c r="J227" s="11"/>
      <c r="K227" s="11">
        <v>43314</v>
      </c>
      <c r="L227" s="11"/>
      <c r="M227" s="11"/>
      <c r="N227" s="11"/>
      <c r="O227" s="5"/>
      <c r="P227" s="5"/>
    </row>
    <row r="228" spans="1:16" s="6" customFormat="1" ht="24" customHeight="1">
      <c r="A228" s="24"/>
      <c r="B228" s="24"/>
      <c r="C228" s="25"/>
      <c r="D228" s="9" t="s">
        <v>20</v>
      </c>
      <c r="E228" s="11">
        <f t="shared" si="20"/>
        <v>43313.8</v>
      </c>
      <c r="F228" s="27"/>
      <c r="G228" s="11">
        <f t="shared" si="21"/>
        <v>0</v>
      </c>
      <c r="H228" s="11"/>
      <c r="I228" s="11"/>
      <c r="J228" s="11"/>
      <c r="K228" s="11">
        <v>43313.8</v>
      </c>
      <c r="L228" s="11"/>
      <c r="M228" s="11"/>
      <c r="N228" s="11"/>
      <c r="O228" s="5"/>
      <c r="P228" s="5"/>
    </row>
    <row r="229" spans="1:16" s="6" customFormat="1" ht="24" customHeight="1">
      <c r="A229" s="21">
        <v>853</v>
      </c>
      <c r="B229" s="21">
        <v>85395</v>
      </c>
      <c r="C229" s="22" t="s">
        <v>24</v>
      </c>
      <c r="D229" s="9" t="s">
        <v>19</v>
      </c>
      <c r="E229" s="10">
        <f t="shared" si="20"/>
        <v>356895.66000000003</v>
      </c>
      <c r="F229" s="23">
        <f>E230/E229</f>
        <v>0.9880000502107533</v>
      </c>
      <c r="G229" s="11">
        <f t="shared" si="21"/>
        <v>87475.66</v>
      </c>
      <c r="H229" s="11">
        <v>61929</v>
      </c>
      <c r="I229" s="11">
        <v>25546.66</v>
      </c>
      <c r="J229" s="10">
        <v>203720</v>
      </c>
      <c r="K229" s="10">
        <v>65700</v>
      </c>
      <c r="L229" s="11"/>
      <c r="M229" s="10"/>
      <c r="N229" s="10"/>
      <c r="O229" s="5"/>
      <c r="P229" s="5"/>
    </row>
    <row r="230" spans="1:16" s="6" customFormat="1" ht="24" customHeight="1">
      <c r="A230" s="21"/>
      <c r="B230" s="21"/>
      <c r="C230" s="22"/>
      <c r="D230" s="9" t="s">
        <v>20</v>
      </c>
      <c r="E230" s="10">
        <f t="shared" si="20"/>
        <v>352612.93</v>
      </c>
      <c r="F230" s="23"/>
      <c r="G230" s="11">
        <f t="shared" si="21"/>
        <v>83192.93</v>
      </c>
      <c r="H230" s="11">
        <v>58217.28</v>
      </c>
      <c r="I230" s="11">
        <v>24975.65</v>
      </c>
      <c r="J230" s="10">
        <v>203720</v>
      </c>
      <c r="K230" s="10">
        <v>65700</v>
      </c>
      <c r="L230" s="11"/>
      <c r="M230" s="10"/>
      <c r="N230" s="10"/>
      <c r="O230" s="5"/>
      <c r="P230" s="5"/>
    </row>
    <row r="231" spans="1:16" s="6" customFormat="1" ht="24" customHeight="1">
      <c r="A231" s="17">
        <v>854</v>
      </c>
      <c r="B231" s="17" t="s">
        <v>17</v>
      </c>
      <c r="C231" s="19" t="s">
        <v>123</v>
      </c>
      <c r="D231" s="7" t="s">
        <v>19</v>
      </c>
      <c r="E231" s="8">
        <f>E233+E235+E237+E239+E241+E243+E245+E247+E249+E251</f>
        <v>41200650.81</v>
      </c>
      <c r="F231" s="20">
        <f>E232/E231</f>
        <v>0.9862056297940309</v>
      </c>
      <c r="G231" s="8">
        <f>G233+G235+G237+G239+G241+G243+G245+G247+G249+G251</f>
        <v>37499980.96</v>
      </c>
      <c r="H231" s="8">
        <f>H233+H235+H237+H239+H241+H243+H245+H247+H249+H251</f>
        <v>31343807.540000003</v>
      </c>
      <c r="I231" s="8">
        <f>I233+I235+I237+I239+I241+I243+I245+I247+I249+I251</f>
        <v>6156173.42</v>
      </c>
      <c r="J231" s="8">
        <f>J233+J235+J237+J239+J241+J243+J245+J247+J249+J251</f>
        <v>1048260</v>
      </c>
      <c r="K231" s="8">
        <f>K233+K235+K237+K239+K241+K243+K245+K247+K249+K251</f>
        <v>2652409.85</v>
      </c>
      <c r="L231" s="8">
        <f>L233+L235+L237+L239+L241+L243+L245+L247+L249+L251</f>
        <v>0</v>
      </c>
      <c r="M231" s="8">
        <f>M233+M235+M237+M239+M241+M243+M245+M247+M249+M251</f>
        <v>0</v>
      </c>
      <c r="N231" s="8">
        <f>N233+N235+N237+N239+N241+N243+N245+N247+N249+N251</f>
        <v>0</v>
      </c>
      <c r="O231" s="5"/>
      <c r="P231" s="5"/>
    </row>
    <row r="232" spans="1:16" s="6" customFormat="1" ht="24" customHeight="1">
      <c r="A232" s="17"/>
      <c r="B232" s="17"/>
      <c r="C232" s="19"/>
      <c r="D232" s="7" t="s">
        <v>20</v>
      </c>
      <c r="E232" s="8">
        <f>E234+E236+E238+E240+E242+E244+E246+E248+E250+E252</f>
        <v>40632313.78</v>
      </c>
      <c r="F232" s="20"/>
      <c r="G232" s="8">
        <f>G234+G236+G238+G240+G242+G244+G246+G248+G250+G252</f>
        <v>37054101.71</v>
      </c>
      <c r="H232" s="8">
        <f>H234+H236+H238+H240+H242+H244+H246+H248+H250+H252</f>
        <v>31195128.57</v>
      </c>
      <c r="I232" s="8">
        <f>I234+I236+I238+I240+I242+I244+I246+I248+I250+I252</f>
        <v>5858973.14</v>
      </c>
      <c r="J232" s="8">
        <f>J234+J236+J238+J240+J242+J244+J246+J248+J250+J252</f>
        <v>1038525.3400000001</v>
      </c>
      <c r="K232" s="8">
        <f>K234+K236+K238+K240+K242+K244+K246+K248+K250+K252</f>
        <v>2539686.73</v>
      </c>
      <c r="L232" s="8">
        <f>L234+L236+L238+L240+L242+L244+L246+L248+L250+L252</f>
        <v>0</v>
      </c>
      <c r="M232" s="8">
        <f>M234+M236+M238+M240+M242+M244+M246+M248+M250+M252</f>
        <v>0</v>
      </c>
      <c r="N232" s="8">
        <f>N234+N236+N238+N240+N242+N244+N246+N248+N250+N252</f>
        <v>0</v>
      </c>
      <c r="O232" s="5"/>
      <c r="P232" s="5"/>
    </row>
    <row r="233" spans="1:16" s="6" customFormat="1" ht="24" customHeight="1">
      <c r="A233" s="24">
        <v>854</v>
      </c>
      <c r="B233" s="24">
        <v>85401</v>
      </c>
      <c r="C233" s="25" t="s">
        <v>124</v>
      </c>
      <c r="D233" s="9" t="s">
        <v>19</v>
      </c>
      <c r="E233" s="11">
        <f aca="true" t="shared" si="22" ref="E233:E252">G233+J233+K233+L233+M233+N233</f>
        <v>5100503.78</v>
      </c>
      <c r="F233" s="27">
        <f>E234/E233</f>
        <v>0.9903583484845491</v>
      </c>
      <c r="G233" s="11">
        <f aca="true" t="shared" si="23" ref="G233:G252">H233+I233</f>
        <v>5100503.78</v>
      </c>
      <c r="H233" s="11">
        <v>4862697.78</v>
      </c>
      <c r="I233" s="11">
        <v>237806</v>
      </c>
      <c r="J233" s="11"/>
      <c r="K233" s="11"/>
      <c r="L233" s="11"/>
      <c r="M233" s="11"/>
      <c r="N233" s="11"/>
      <c r="O233" s="5"/>
      <c r="P233" s="5"/>
    </row>
    <row r="234" spans="1:16" s="6" customFormat="1" ht="24" customHeight="1">
      <c r="A234" s="24"/>
      <c r="B234" s="24"/>
      <c r="C234" s="25"/>
      <c r="D234" s="9" t="s">
        <v>20</v>
      </c>
      <c r="E234" s="11">
        <f t="shared" si="22"/>
        <v>5051326.5</v>
      </c>
      <c r="F234" s="27"/>
      <c r="G234" s="11">
        <f t="shared" si="23"/>
        <v>5051326.5</v>
      </c>
      <c r="H234" s="11">
        <v>4813520.5</v>
      </c>
      <c r="I234" s="11">
        <v>237806</v>
      </c>
      <c r="J234" s="11"/>
      <c r="K234" s="11"/>
      <c r="L234" s="11"/>
      <c r="M234" s="11"/>
      <c r="N234" s="11"/>
      <c r="O234" s="5"/>
      <c r="P234" s="5"/>
    </row>
    <row r="235" spans="1:16" s="6" customFormat="1" ht="24" customHeight="1">
      <c r="A235" s="24">
        <v>854</v>
      </c>
      <c r="B235" s="24">
        <v>85403</v>
      </c>
      <c r="C235" s="25" t="s">
        <v>125</v>
      </c>
      <c r="D235" s="9" t="s">
        <v>19</v>
      </c>
      <c r="E235" s="11">
        <f t="shared" si="22"/>
        <v>18416456.29</v>
      </c>
      <c r="F235" s="27">
        <f>E236/E235</f>
        <v>0.9968942260606858</v>
      </c>
      <c r="G235" s="10">
        <f t="shared" si="23"/>
        <v>18401956.29</v>
      </c>
      <c r="H235" s="11">
        <v>16137252.75</v>
      </c>
      <c r="I235" s="11">
        <v>2264703.54</v>
      </c>
      <c r="J235" s="11"/>
      <c r="K235" s="11">
        <v>14500</v>
      </c>
      <c r="L235" s="11"/>
      <c r="M235" s="11"/>
      <c r="N235" s="11"/>
      <c r="O235" s="5"/>
      <c r="P235" s="5"/>
    </row>
    <row r="236" spans="1:16" s="6" customFormat="1" ht="24" customHeight="1">
      <c r="A236" s="24"/>
      <c r="B236" s="24"/>
      <c r="C236" s="25"/>
      <c r="D236" s="9" t="s">
        <v>20</v>
      </c>
      <c r="E236" s="11">
        <f t="shared" si="22"/>
        <v>18359258.939999998</v>
      </c>
      <c r="F236" s="27"/>
      <c r="G236" s="10">
        <f t="shared" si="23"/>
        <v>18344812.939999998</v>
      </c>
      <c r="H236" s="11">
        <v>16119453.69</v>
      </c>
      <c r="I236" s="11">
        <v>2225359.25</v>
      </c>
      <c r="J236" s="11"/>
      <c r="K236" s="11">
        <v>14446</v>
      </c>
      <c r="L236" s="11"/>
      <c r="M236" s="11"/>
      <c r="N236" s="11"/>
      <c r="O236" s="5"/>
      <c r="P236" s="5"/>
    </row>
    <row r="237" spans="1:16" s="6" customFormat="1" ht="24" customHeight="1">
      <c r="A237" s="24">
        <v>854</v>
      </c>
      <c r="B237" s="24">
        <v>85404</v>
      </c>
      <c r="C237" s="25" t="s">
        <v>126</v>
      </c>
      <c r="D237" s="9" t="s">
        <v>19</v>
      </c>
      <c r="E237" s="11">
        <f t="shared" si="22"/>
        <v>888208.01</v>
      </c>
      <c r="F237" s="27">
        <f>E238/E237</f>
        <v>0.9952680116001206</v>
      </c>
      <c r="G237" s="10">
        <f t="shared" si="23"/>
        <v>489318.01</v>
      </c>
      <c r="H237" s="11">
        <v>472835.01</v>
      </c>
      <c r="I237" s="11">
        <v>16483</v>
      </c>
      <c r="J237" s="11">
        <v>398890</v>
      </c>
      <c r="K237" s="11"/>
      <c r="L237" s="11"/>
      <c r="M237" s="11"/>
      <c r="N237" s="11"/>
      <c r="O237" s="5"/>
      <c r="P237" s="5"/>
    </row>
    <row r="238" spans="1:16" s="6" customFormat="1" ht="24" customHeight="1">
      <c r="A238" s="24"/>
      <c r="B238" s="24"/>
      <c r="C238" s="25"/>
      <c r="D238" s="9" t="s">
        <v>20</v>
      </c>
      <c r="E238" s="11">
        <f t="shared" si="22"/>
        <v>884005.02</v>
      </c>
      <c r="F238" s="27"/>
      <c r="G238" s="10">
        <f t="shared" si="23"/>
        <v>488845.44</v>
      </c>
      <c r="H238" s="11">
        <v>472362.44</v>
      </c>
      <c r="I238" s="11">
        <v>16483</v>
      </c>
      <c r="J238" s="11">
        <v>395159.58</v>
      </c>
      <c r="K238" s="11"/>
      <c r="L238" s="11"/>
      <c r="M238" s="11"/>
      <c r="N238" s="11"/>
      <c r="O238" s="5"/>
      <c r="P238" s="5"/>
    </row>
    <row r="239" spans="1:16" s="6" customFormat="1" ht="34.5" customHeight="1">
      <c r="A239" s="24">
        <v>854</v>
      </c>
      <c r="B239" s="24">
        <v>85406</v>
      </c>
      <c r="C239" s="25" t="s">
        <v>127</v>
      </c>
      <c r="D239" s="9" t="s">
        <v>19</v>
      </c>
      <c r="E239" s="11">
        <f t="shared" si="22"/>
        <v>4406739.02</v>
      </c>
      <c r="F239" s="27">
        <f>E240/E239</f>
        <v>0.9862004830047775</v>
      </c>
      <c r="G239" s="10">
        <f t="shared" si="23"/>
        <v>4405339.02</v>
      </c>
      <c r="H239" s="11">
        <v>3866710</v>
      </c>
      <c r="I239" s="11">
        <v>538629.02</v>
      </c>
      <c r="J239" s="11"/>
      <c r="K239" s="11">
        <v>1400</v>
      </c>
      <c r="L239" s="11"/>
      <c r="M239" s="11"/>
      <c r="N239" s="11"/>
      <c r="O239" s="5"/>
      <c r="P239" s="5"/>
    </row>
    <row r="240" spans="1:16" s="6" customFormat="1" ht="32.25" customHeight="1">
      <c r="A240" s="24"/>
      <c r="B240" s="24"/>
      <c r="C240" s="25"/>
      <c r="D240" s="9" t="s">
        <v>20</v>
      </c>
      <c r="E240" s="11">
        <f t="shared" si="22"/>
        <v>4345928.149999999</v>
      </c>
      <c r="F240" s="27"/>
      <c r="G240" s="10">
        <f t="shared" si="23"/>
        <v>4344630.64</v>
      </c>
      <c r="H240" s="11">
        <v>3850401.77</v>
      </c>
      <c r="I240" s="11">
        <v>494228.87</v>
      </c>
      <c r="J240" s="11"/>
      <c r="K240" s="11">
        <v>1297.51</v>
      </c>
      <c r="L240" s="11"/>
      <c r="M240" s="11"/>
      <c r="N240" s="11"/>
      <c r="O240" s="5"/>
      <c r="P240" s="5"/>
    </row>
    <row r="241" spans="1:16" s="6" customFormat="1" ht="24" customHeight="1">
      <c r="A241" s="24">
        <v>854</v>
      </c>
      <c r="B241" s="24">
        <v>85407</v>
      </c>
      <c r="C241" s="25" t="s">
        <v>128</v>
      </c>
      <c r="D241" s="9" t="s">
        <v>19</v>
      </c>
      <c r="E241" s="11">
        <f t="shared" si="22"/>
        <v>3856742.0100000002</v>
      </c>
      <c r="F241" s="27">
        <f>E242/E241</f>
        <v>0.9802357093623691</v>
      </c>
      <c r="G241" s="10">
        <f t="shared" si="23"/>
        <v>3845722.16</v>
      </c>
      <c r="H241" s="11">
        <v>3143954</v>
      </c>
      <c r="I241" s="11">
        <v>701768.16</v>
      </c>
      <c r="J241" s="11"/>
      <c r="K241" s="11">
        <v>11019.85</v>
      </c>
      <c r="L241" s="11"/>
      <c r="M241" s="11"/>
      <c r="N241" s="11"/>
      <c r="O241" s="5"/>
      <c r="P241" s="5"/>
    </row>
    <row r="242" spans="1:16" s="6" customFormat="1" ht="24" customHeight="1">
      <c r="A242" s="24"/>
      <c r="B242" s="24"/>
      <c r="C242" s="25"/>
      <c r="D242" s="9" t="s">
        <v>20</v>
      </c>
      <c r="E242" s="11">
        <f t="shared" si="22"/>
        <v>3780516.2399999998</v>
      </c>
      <c r="F242" s="27"/>
      <c r="G242" s="10">
        <f t="shared" si="23"/>
        <v>3769498.4299999997</v>
      </c>
      <c r="H242" s="11">
        <v>3113283.19</v>
      </c>
      <c r="I242" s="11">
        <v>656215.24</v>
      </c>
      <c r="J242" s="11"/>
      <c r="K242" s="11">
        <v>11017.81</v>
      </c>
      <c r="L242" s="11"/>
      <c r="M242" s="11"/>
      <c r="N242" s="11"/>
      <c r="O242" s="5"/>
      <c r="P242" s="5"/>
    </row>
    <row r="243" spans="1:16" s="6" customFormat="1" ht="24" customHeight="1">
      <c r="A243" s="24">
        <v>854</v>
      </c>
      <c r="B243" s="24">
        <v>85410</v>
      </c>
      <c r="C243" s="25" t="s">
        <v>129</v>
      </c>
      <c r="D243" s="9" t="s">
        <v>19</v>
      </c>
      <c r="E243" s="11">
        <f t="shared" si="22"/>
        <v>5334671.7</v>
      </c>
      <c r="F243" s="27">
        <f>E244/E243</f>
        <v>0.9680440391486508</v>
      </c>
      <c r="G243" s="10">
        <f t="shared" si="23"/>
        <v>4711301.7</v>
      </c>
      <c r="H243" s="11">
        <v>2779221</v>
      </c>
      <c r="I243" s="11">
        <v>1932080.7</v>
      </c>
      <c r="J243" s="11">
        <v>615370</v>
      </c>
      <c r="K243" s="11">
        <v>8000</v>
      </c>
      <c r="L243" s="11"/>
      <c r="M243" s="11"/>
      <c r="N243" s="11"/>
      <c r="O243" s="5"/>
      <c r="P243" s="5"/>
    </row>
    <row r="244" spans="1:16" s="6" customFormat="1" ht="24" customHeight="1">
      <c r="A244" s="24"/>
      <c r="B244" s="24"/>
      <c r="C244" s="25"/>
      <c r="D244" s="9" t="s">
        <v>20</v>
      </c>
      <c r="E244" s="11">
        <f t="shared" si="22"/>
        <v>5164197.14</v>
      </c>
      <c r="F244" s="27"/>
      <c r="G244" s="10">
        <f t="shared" si="23"/>
        <v>4547571.57</v>
      </c>
      <c r="H244" s="11">
        <v>2747622.19</v>
      </c>
      <c r="I244" s="11">
        <v>1799949.38</v>
      </c>
      <c r="J244" s="11">
        <v>609365.76</v>
      </c>
      <c r="K244" s="11">
        <v>7259.81</v>
      </c>
      <c r="L244" s="11"/>
      <c r="M244" s="11"/>
      <c r="N244" s="11"/>
      <c r="O244" s="5"/>
      <c r="P244" s="5"/>
    </row>
    <row r="245" spans="1:16" s="6" customFormat="1" ht="45.75" customHeight="1">
      <c r="A245" s="21">
        <v>854</v>
      </c>
      <c r="B245" s="21">
        <v>85412</v>
      </c>
      <c r="C245" s="22" t="s">
        <v>130</v>
      </c>
      <c r="D245" s="9" t="s">
        <v>19</v>
      </c>
      <c r="E245" s="10">
        <f t="shared" si="22"/>
        <v>421700</v>
      </c>
      <c r="F245" s="23">
        <f>E246/E245</f>
        <v>0.9538352857481622</v>
      </c>
      <c r="G245" s="11">
        <f t="shared" si="23"/>
        <v>387700</v>
      </c>
      <c r="H245" s="11">
        <v>27423</v>
      </c>
      <c r="I245" s="11">
        <v>360277</v>
      </c>
      <c r="J245" s="10">
        <v>34000</v>
      </c>
      <c r="K245" s="10"/>
      <c r="L245" s="10"/>
      <c r="M245" s="10"/>
      <c r="N245" s="10"/>
      <c r="O245" s="5"/>
      <c r="P245" s="5"/>
    </row>
    <row r="246" spans="1:16" s="6" customFormat="1" ht="37.5" customHeight="1">
      <c r="A246" s="21"/>
      <c r="B246" s="21"/>
      <c r="C246" s="22"/>
      <c r="D246" s="9" t="s">
        <v>20</v>
      </c>
      <c r="E246" s="10">
        <f t="shared" si="22"/>
        <v>402232.34</v>
      </c>
      <c r="F246" s="23"/>
      <c r="G246" s="11">
        <f t="shared" si="23"/>
        <v>368232.34</v>
      </c>
      <c r="H246" s="11">
        <v>27423</v>
      </c>
      <c r="I246" s="11">
        <v>340809.34</v>
      </c>
      <c r="J246" s="10">
        <v>34000</v>
      </c>
      <c r="K246" s="10"/>
      <c r="L246" s="10"/>
      <c r="M246" s="10"/>
      <c r="N246" s="10"/>
      <c r="O246" s="5"/>
      <c r="P246" s="5"/>
    </row>
    <row r="247" spans="1:16" s="6" customFormat="1" ht="24" customHeight="1">
      <c r="A247" s="24">
        <v>854</v>
      </c>
      <c r="B247" s="24">
        <v>85415</v>
      </c>
      <c r="C247" s="25" t="s">
        <v>131</v>
      </c>
      <c r="D247" s="9" t="s">
        <v>19</v>
      </c>
      <c r="E247" s="11">
        <f t="shared" si="22"/>
        <v>683490</v>
      </c>
      <c r="F247" s="27">
        <f>E248/E247</f>
        <v>0.8595130726126204</v>
      </c>
      <c r="G247" s="11">
        <f t="shared" si="23"/>
        <v>0</v>
      </c>
      <c r="H247" s="11"/>
      <c r="I247" s="11"/>
      <c r="J247" s="11"/>
      <c r="K247" s="11">
        <v>683490</v>
      </c>
      <c r="L247" s="11"/>
      <c r="M247" s="11"/>
      <c r="N247" s="11"/>
      <c r="O247" s="5"/>
      <c r="P247" s="5"/>
    </row>
    <row r="248" spans="1:16" s="6" customFormat="1" ht="24" customHeight="1">
      <c r="A248" s="24"/>
      <c r="B248" s="24"/>
      <c r="C248" s="25"/>
      <c r="D248" s="9" t="s">
        <v>20</v>
      </c>
      <c r="E248" s="11">
        <f t="shared" si="22"/>
        <v>587468.59</v>
      </c>
      <c r="F248" s="27"/>
      <c r="G248" s="11">
        <f t="shared" si="23"/>
        <v>0</v>
      </c>
      <c r="H248" s="11"/>
      <c r="I248" s="11"/>
      <c r="J248" s="11"/>
      <c r="K248" s="11">
        <v>587468.59</v>
      </c>
      <c r="L248" s="11"/>
      <c r="M248" s="11"/>
      <c r="N248" s="11"/>
      <c r="O248" s="5"/>
      <c r="P248" s="5"/>
    </row>
    <row r="249" spans="1:16" s="6" customFormat="1" ht="24" customHeight="1">
      <c r="A249" s="24">
        <v>854</v>
      </c>
      <c r="B249" s="24">
        <v>85416</v>
      </c>
      <c r="C249" s="25" t="s">
        <v>132</v>
      </c>
      <c r="D249" s="9" t="s">
        <v>19</v>
      </c>
      <c r="E249" s="11">
        <f t="shared" si="22"/>
        <v>1934000</v>
      </c>
      <c r="F249" s="27">
        <f>E250/E249</f>
        <v>0.9918288572905894</v>
      </c>
      <c r="G249" s="10">
        <f t="shared" si="23"/>
        <v>0</v>
      </c>
      <c r="H249" s="11"/>
      <c r="I249" s="11"/>
      <c r="J249" s="11"/>
      <c r="K249" s="11">
        <v>1934000</v>
      </c>
      <c r="L249" s="11"/>
      <c r="M249" s="11"/>
      <c r="N249" s="11"/>
      <c r="O249" s="5"/>
      <c r="P249" s="5"/>
    </row>
    <row r="250" spans="1:16" s="6" customFormat="1" ht="24" customHeight="1">
      <c r="A250" s="24"/>
      <c r="B250" s="24"/>
      <c r="C250" s="25"/>
      <c r="D250" s="9" t="s">
        <v>20</v>
      </c>
      <c r="E250" s="11">
        <f t="shared" si="22"/>
        <v>1918197.01</v>
      </c>
      <c r="F250" s="27"/>
      <c r="G250" s="10">
        <f t="shared" si="23"/>
        <v>0</v>
      </c>
      <c r="H250" s="11"/>
      <c r="I250" s="11"/>
      <c r="J250" s="11"/>
      <c r="K250" s="11">
        <v>1918197.01</v>
      </c>
      <c r="L250" s="11"/>
      <c r="M250" s="11"/>
      <c r="N250" s="11"/>
      <c r="O250" s="5"/>
      <c r="P250" s="5"/>
    </row>
    <row r="251" spans="1:16" s="6" customFormat="1" ht="24" customHeight="1">
      <c r="A251" s="24">
        <v>854</v>
      </c>
      <c r="B251" s="24">
        <v>85417</v>
      </c>
      <c r="C251" s="25" t="s">
        <v>133</v>
      </c>
      <c r="D251" s="9" t="s">
        <v>19</v>
      </c>
      <c r="E251" s="11">
        <f t="shared" si="22"/>
        <v>158140</v>
      </c>
      <c r="F251" s="27">
        <f>E252/E251</f>
        <v>0.8801305804982927</v>
      </c>
      <c r="G251" s="10">
        <f t="shared" si="23"/>
        <v>158140</v>
      </c>
      <c r="H251" s="11">
        <v>53714</v>
      </c>
      <c r="I251" s="11">
        <v>104426</v>
      </c>
      <c r="J251" s="11"/>
      <c r="K251" s="11"/>
      <c r="L251" s="11"/>
      <c r="M251" s="11"/>
      <c r="N251" s="11"/>
      <c r="O251" s="5"/>
      <c r="P251" s="5"/>
    </row>
    <row r="252" spans="1:16" s="6" customFormat="1" ht="24" customHeight="1">
      <c r="A252" s="24"/>
      <c r="B252" s="24"/>
      <c r="C252" s="25"/>
      <c r="D252" s="9" t="s">
        <v>20</v>
      </c>
      <c r="E252" s="11">
        <f t="shared" si="22"/>
        <v>139183.85</v>
      </c>
      <c r="F252" s="27"/>
      <c r="G252" s="10">
        <f t="shared" si="23"/>
        <v>139183.85</v>
      </c>
      <c r="H252" s="11">
        <v>51061.79</v>
      </c>
      <c r="I252" s="11">
        <v>88122.06</v>
      </c>
      <c r="J252" s="11"/>
      <c r="K252" s="11"/>
      <c r="L252" s="11"/>
      <c r="M252" s="11"/>
      <c r="N252" s="11"/>
      <c r="O252" s="5"/>
      <c r="P252" s="5"/>
    </row>
    <row r="253" spans="1:16" s="6" customFormat="1" ht="24" customHeight="1">
      <c r="A253" s="17">
        <v>855</v>
      </c>
      <c r="B253" s="17" t="s">
        <v>17</v>
      </c>
      <c r="C253" s="19" t="s">
        <v>134</v>
      </c>
      <c r="D253" s="7" t="s">
        <v>19</v>
      </c>
      <c r="E253" s="8">
        <f>E255+E257+E259+E261+E263+E265+E267+E269</f>
        <v>113525125.67</v>
      </c>
      <c r="F253" s="20">
        <f>E254/E253</f>
        <v>0.9967343775414294</v>
      </c>
      <c r="G253" s="8">
        <f>G255+G257+G259+G261+G263+G265+G267+G269</f>
        <v>14281352.229999999</v>
      </c>
      <c r="H253" s="8">
        <f>H255+H257+H259+H261+H263+H265+H267+H269</f>
        <v>11588683.54</v>
      </c>
      <c r="I253" s="8">
        <f>I255+I257+I259+I261+I263+I265+I267+I269</f>
        <v>2692668.69</v>
      </c>
      <c r="J253" s="8">
        <f>J255+J257+J259+J261+J263+J265+J267+J269</f>
        <v>1437350</v>
      </c>
      <c r="K253" s="8">
        <f>K255+K257+K259+K261+K263+K265+K267+K269</f>
        <v>97806423.44000001</v>
      </c>
      <c r="L253" s="8">
        <f>L255+L257+L259+L261+L263+L265+L267+L269</f>
        <v>0</v>
      </c>
      <c r="M253" s="8">
        <f>M255+M257+M259+M261+M263+M265+M267+M269</f>
        <v>0</v>
      </c>
      <c r="N253" s="8">
        <f>N255+N257+N259+N261+N263+N265+N267+N269</f>
        <v>0</v>
      </c>
      <c r="O253" s="5"/>
      <c r="P253" s="5"/>
    </row>
    <row r="254" spans="1:16" s="6" customFormat="1" ht="24" customHeight="1">
      <c r="A254" s="17"/>
      <c r="B254" s="17"/>
      <c r="C254" s="19"/>
      <c r="D254" s="7" t="s">
        <v>20</v>
      </c>
      <c r="E254" s="8">
        <f>E256+E258+E260+E262+E264+E266+E268+E270</f>
        <v>113154395.47</v>
      </c>
      <c r="F254" s="20"/>
      <c r="G254" s="8">
        <f>G256+G258+G260+G262+G264+G266+G268+G270</f>
        <v>14129031.299999999</v>
      </c>
      <c r="H254" s="8">
        <f>H256+H258+H260+H262+H264+H266+H268+H270</f>
        <v>11514721.08</v>
      </c>
      <c r="I254" s="8">
        <f>I256+I258+I260+I262+I264+I266+I268+I270</f>
        <v>2614310.2199999997</v>
      </c>
      <c r="J254" s="8">
        <f>J256+J258+J260+J262+J264+J266+J268+J270</f>
        <v>1355112.0899999999</v>
      </c>
      <c r="K254" s="8">
        <f>K256+K258+K260+K262+K264+K266+K268+K270</f>
        <v>97670252.08</v>
      </c>
      <c r="L254" s="8">
        <f>L256+L258+L260+L262+L264+L266+L268+L270</f>
        <v>0</v>
      </c>
      <c r="M254" s="8">
        <f>M256+M258+M260+M262+M264+M266+M268+M270</f>
        <v>0</v>
      </c>
      <c r="N254" s="8">
        <f>N256+N258+N260+N262+N264+N266+N268+N270</f>
        <v>0</v>
      </c>
      <c r="O254" s="5"/>
      <c r="P254" s="5"/>
    </row>
    <row r="255" spans="1:16" s="6" customFormat="1" ht="24" customHeight="1">
      <c r="A255" s="21">
        <v>855</v>
      </c>
      <c r="B255" s="21">
        <v>85501</v>
      </c>
      <c r="C255" s="25" t="s">
        <v>135</v>
      </c>
      <c r="D255" s="9" t="s">
        <v>19</v>
      </c>
      <c r="E255" s="10">
        <f aca="true" t="shared" si="24" ref="E255:E270">G255+J255+K255+L255+M255+N255</f>
        <v>60680380</v>
      </c>
      <c r="F255" s="23">
        <f>E256/E255</f>
        <v>0.999188826602602</v>
      </c>
      <c r="G255" s="10">
        <f aca="true" t="shared" si="25" ref="G255:G270">H255+I255</f>
        <v>912260</v>
      </c>
      <c r="H255" s="11">
        <v>850203.1</v>
      </c>
      <c r="I255" s="11">
        <v>62056.9</v>
      </c>
      <c r="J255" s="11">
        <v>60000</v>
      </c>
      <c r="K255" s="10">
        <v>59708120</v>
      </c>
      <c r="L255" s="10"/>
      <c r="M255" s="10"/>
      <c r="N255" s="10"/>
      <c r="O255" s="5"/>
      <c r="P255" s="5"/>
    </row>
    <row r="256" spans="1:16" s="6" customFormat="1" ht="24" customHeight="1">
      <c r="A256" s="21"/>
      <c r="B256" s="21"/>
      <c r="C256" s="25"/>
      <c r="D256" s="9" t="s">
        <v>20</v>
      </c>
      <c r="E256" s="10">
        <f t="shared" si="24"/>
        <v>60631157.69</v>
      </c>
      <c r="F256" s="23"/>
      <c r="G256" s="10">
        <f t="shared" si="25"/>
        <v>910782.09</v>
      </c>
      <c r="H256" s="11">
        <v>850202.27</v>
      </c>
      <c r="I256" s="11">
        <v>60579.82</v>
      </c>
      <c r="J256" s="11">
        <v>40914.95</v>
      </c>
      <c r="K256" s="10">
        <v>59679460.65</v>
      </c>
      <c r="L256" s="10"/>
      <c r="M256" s="10"/>
      <c r="N256" s="10"/>
      <c r="O256" s="5"/>
      <c r="P256" s="5"/>
    </row>
    <row r="257" spans="1:16" s="6" customFormat="1" ht="54.75" customHeight="1">
      <c r="A257" s="24">
        <v>855</v>
      </c>
      <c r="B257" s="24">
        <v>85502</v>
      </c>
      <c r="C257" s="25" t="s">
        <v>136</v>
      </c>
      <c r="D257" s="9" t="s">
        <v>19</v>
      </c>
      <c r="E257" s="11">
        <f t="shared" si="24"/>
        <v>37314049</v>
      </c>
      <c r="F257" s="27">
        <f>E258/E257</f>
        <v>0.9954493424179187</v>
      </c>
      <c r="G257" s="10">
        <f t="shared" si="25"/>
        <v>2740554.04</v>
      </c>
      <c r="H257" s="11">
        <v>2602763.61</v>
      </c>
      <c r="I257" s="11">
        <v>137790.43</v>
      </c>
      <c r="J257" s="11">
        <v>220000</v>
      </c>
      <c r="K257" s="11">
        <v>34353494.96</v>
      </c>
      <c r="L257" s="11"/>
      <c r="M257" s="11"/>
      <c r="N257" s="11"/>
      <c r="O257" s="5"/>
      <c r="P257" s="5"/>
    </row>
    <row r="258" spans="1:16" s="6" customFormat="1" ht="54.75" customHeight="1">
      <c r="A258" s="24"/>
      <c r="B258" s="24"/>
      <c r="C258" s="25"/>
      <c r="D258" s="9" t="s">
        <v>20</v>
      </c>
      <c r="E258" s="11">
        <f t="shared" si="24"/>
        <v>37144245.54</v>
      </c>
      <c r="F258" s="27"/>
      <c r="G258" s="10">
        <f t="shared" si="25"/>
        <v>2719798.4299999997</v>
      </c>
      <c r="H258" s="11">
        <v>2586312.19</v>
      </c>
      <c r="I258" s="11">
        <v>133486.24</v>
      </c>
      <c r="J258" s="11">
        <v>174290.56</v>
      </c>
      <c r="K258" s="11">
        <v>34250156.55</v>
      </c>
      <c r="L258" s="11"/>
      <c r="M258" s="11"/>
      <c r="N258" s="11"/>
      <c r="O258" s="5"/>
      <c r="P258" s="5"/>
    </row>
    <row r="259" spans="1:16" s="6" customFormat="1" ht="24" customHeight="1">
      <c r="A259" s="21">
        <v>855</v>
      </c>
      <c r="B259" s="21">
        <v>85503</v>
      </c>
      <c r="C259" s="25" t="s">
        <v>137</v>
      </c>
      <c r="D259" s="9" t="s">
        <v>19</v>
      </c>
      <c r="E259" s="10">
        <f t="shared" si="24"/>
        <v>1599</v>
      </c>
      <c r="F259" s="23">
        <f>E260/E259</f>
        <v>0.9594434021263291</v>
      </c>
      <c r="G259" s="10">
        <f t="shared" si="25"/>
        <v>1599</v>
      </c>
      <c r="H259" s="11"/>
      <c r="I259" s="11">
        <v>1599</v>
      </c>
      <c r="J259" s="11"/>
      <c r="K259" s="10"/>
      <c r="L259" s="10"/>
      <c r="M259" s="10"/>
      <c r="N259" s="10"/>
      <c r="O259" s="5"/>
      <c r="P259" s="5"/>
    </row>
    <row r="260" spans="1:16" s="6" customFormat="1" ht="24" customHeight="1">
      <c r="A260" s="21"/>
      <c r="B260" s="21"/>
      <c r="C260" s="25"/>
      <c r="D260" s="9" t="s">
        <v>20</v>
      </c>
      <c r="E260" s="10">
        <f t="shared" si="24"/>
        <v>1534.15</v>
      </c>
      <c r="F260" s="23"/>
      <c r="G260" s="10">
        <f t="shared" si="25"/>
        <v>1534.15</v>
      </c>
      <c r="H260" s="11"/>
      <c r="I260" s="11">
        <v>1534.15</v>
      </c>
      <c r="J260" s="11"/>
      <c r="K260" s="10"/>
      <c r="L260" s="10"/>
      <c r="M260" s="10"/>
      <c r="N260" s="10"/>
      <c r="O260" s="5"/>
      <c r="P260" s="5"/>
    </row>
    <row r="261" spans="1:16" s="6" customFormat="1" ht="24" customHeight="1">
      <c r="A261" s="24">
        <v>855</v>
      </c>
      <c r="B261" s="24">
        <v>85504</v>
      </c>
      <c r="C261" s="25" t="s">
        <v>138</v>
      </c>
      <c r="D261" s="9" t="s">
        <v>19</v>
      </c>
      <c r="E261" s="11">
        <f t="shared" si="24"/>
        <v>1067955.1600000001</v>
      </c>
      <c r="F261" s="27">
        <f>E262/E261</f>
        <v>0.9996038972272956</v>
      </c>
      <c r="G261" s="10">
        <f t="shared" si="25"/>
        <v>309955.16000000003</v>
      </c>
      <c r="H261" s="11">
        <v>300469.88</v>
      </c>
      <c r="I261" s="11">
        <v>9485.28</v>
      </c>
      <c r="J261" s="11">
        <v>758000</v>
      </c>
      <c r="K261" s="11"/>
      <c r="L261" s="11"/>
      <c r="M261" s="11"/>
      <c r="N261" s="11"/>
      <c r="O261" s="5"/>
      <c r="P261" s="5"/>
    </row>
    <row r="262" spans="1:16" s="6" customFormat="1" ht="24" customHeight="1">
      <c r="A262" s="24"/>
      <c r="B262" s="24"/>
      <c r="C262" s="25"/>
      <c r="D262" s="9" t="s">
        <v>20</v>
      </c>
      <c r="E262" s="11">
        <f t="shared" si="24"/>
        <v>1067532.1400000001</v>
      </c>
      <c r="F262" s="27"/>
      <c r="G262" s="10">
        <f t="shared" si="25"/>
        <v>309532.14</v>
      </c>
      <c r="H262" s="11">
        <v>300046.86</v>
      </c>
      <c r="I262" s="11">
        <v>9485.28</v>
      </c>
      <c r="J262" s="11">
        <v>758000</v>
      </c>
      <c r="K262" s="11"/>
      <c r="L262" s="11"/>
      <c r="M262" s="11"/>
      <c r="N262" s="11"/>
      <c r="O262" s="5"/>
      <c r="P262" s="5"/>
    </row>
    <row r="263" spans="1:16" s="6" customFormat="1" ht="24" customHeight="1">
      <c r="A263" s="21">
        <v>855</v>
      </c>
      <c r="B263" s="21">
        <v>85505</v>
      </c>
      <c r="C263" s="25" t="s">
        <v>139</v>
      </c>
      <c r="D263" s="9" t="s">
        <v>19</v>
      </c>
      <c r="E263" s="10">
        <f t="shared" si="24"/>
        <v>5405322.699999999</v>
      </c>
      <c r="F263" s="23">
        <f>E264/E263</f>
        <v>0.9854302500755414</v>
      </c>
      <c r="G263" s="10">
        <f t="shared" si="25"/>
        <v>5388285.89</v>
      </c>
      <c r="H263" s="11">
        <v>4120306.94</v>
      </c>
      <c r="I263" s="11">
        <v>1267978.95</v>
      </c>
      <c r="J263" s="11"/>
      <c r="K263" s="10">
        <v>17036.81</v>
      </c>
      <c r="L263" s="10"/>
      <c r="M263" s="10"/>
      <c r="N263" s="10"/>
      <c r="O263" s="5"/>
      <c r="P263" s="5"/>
    </row>
    <row r="264" spans="1:16" s="6" customFormat="1" ht="24" customHeight="1">
      <c r="A264" s="21"/>
      <c r="B264" s="21"/>
      <c r="C264" s="25"/>
      <c r="D264" s="9" t="s">
        <v>20</v>
      </c>
      <c r="E264" s="10">
        <f t="shared" si="24"/>
        <v>5326568.5</v>
      </c>
      <c r="F264" s="23"/>
      <c r="G264" s="10">
        <f t="shared" si="25"/>
        <v>5309806.41</v>
      </c>
      <c r="H264" s="11">
        <v>4091060.73</v>
      </c>
      <c r="I264" s="11">
        <v>1218745.68</v>
      </c>
      <c r="J264" s="11"/>
      <c r="K264" s="10">
        <v>16762.09</v>
      </c>
      <c r="L264" s="10"/>
      <c r="M264" s="10"/>
      <c r="N264" s="10"/>
      <c r="O264" s="5"/>
      <c r="P264" s="5"/>
    </row>
    <row r="265" spans="1:16" s="6" customFormat="1" ht="24" customHeight="1">
      <c r="A265" s="24">
        <v>855</v>
      </c>
      <c r="B265" s="24">
        <v>85508</v>
      </c>
      <c r="C265" s="25" t="s">
        <v>140</v>
      </c>
      <c r="D265" s="9" t="s">
        <v>19</v>
      </c>
      <c r="E265" s="11">
        <f t="shared" si="24"/>
        <v>3960881.75</v>
      </c>
      <c r="F265" s="27">
        <f>E266/E265</f>
        <v>0.9942159520414867</v>
      </c>
      <c r="G265" s="10">
        <f t="shared" si="25"/>
        <v>346608.19</v>
      </c>
      <c r="H265" s="11">
        <v>331608.19</v>
      </c>
      <c r="I265" s="11">
        <v>15000</v>
      </c>
      <c r="J265" s="11">
        <v>287000</v>
      </c>
      <c r="K265" s="11">
        <v>3327273.56</v>
      </c>
      <c r="L265" s="11"/>
      <c r="M265" s="11"/>
      <c r="N265" s="11"/>
      <c r="O265" s="5"/>
      <c r="P265" s="5"/>
    </row>
    <row r="266" spans="1:16" s="6" customFormat="1" ht="24" customHeight="1">
      <c r="A266" s="24"/>
      <c r="B266" s="24"/>
      <c r="C266" s="25"/>
      <c r="D266" s="9" t="s">
        <v>20</v>
      </c>
      <c r="E266" s="11">
        <f t="shared" si="24"/>
        <v>3937971.82</v>
      </c>
      <c r="F266" s="27"/>
      <c r="G266" s="10">
        <f t="shared" si="25"/>
        <v>337528.73</v>
      </c>
      <c r="H266" s="11">
        <v>329276.37</v>
      </c>
      <c r="I266" s="11">
        <v>8252.36</v>
      </c>
      <c r="J266" s="11">
        <v>276588.44</v>
      </c>
      <c r="K266" s="11">
        <v>3323854.65</v>
      </c>
      <c r="L266" s="11"/>
      <c r="M266" s="11"/>
      <c r="N266" s="11"/>
      <c r="O266" s="5"/>
      <c r="P266" s="5"/>
    </row>
    <row r="267" spans="1:16" s="6" customFormat="1" ht="32.25" customHeight="1">
      <c r="A267" s="21">
        <v>855</v>
      </c>
      <c r="B267" s="21">
        <v>85510</v>
      </c>
      <c r="C267" s="25" t="s">
        <v>141</v>
      </c>
      <c r="D267" s="9" t="s">
        <v>19</v>
      </c>
      <c r="E267" s="10">
        <f t="shared" si="24"/>
        <v>4450228.87</v>
      </c>
      <c r="F267" s="23">
        <f>E268/E267</f>
        <v>0.9898559082423102</v>
      </c>
      <c r="G267" s="10">
        <f t="shared" si="25"/>
        <v>3969530.76</v>
      </c>
      <c r="H267" s="11">
        <v>2952022.32</v>
      </c>
      <c r="I267" s="11">
        <v>1017508.44</v>
      </c>
      <c r="J267" s="11">
        <v>112350</v>
      </c>
      <c r="K267" s="10">
        <v>368348.11</v>
      </c>
      <c r="L267" s="10"/>
      <c r="M267" s="10"/>
      <c r="N267" s="10"/>
      <c r="O267" s="5"/>
      <c r="P267" s="5"/>
    </row>
    <row r="268" spans="1:16" s="6" customFormat="1" ht="32.25" customHeight="1">
      <c r="A268" s="21"/>
      <c r="B268" s="21"/>
      <c r="C268" s="25"/>
      <c r="D268" s="9" t="s">
        <v>20</v>
      </c>
      <c r="E268" s="10">
        <f t="shared" si="24"/>
        <v>4405085.34</v>
      </c>
      <c r="F268" s="23"/>
      <c r="G268" s="10">
        <f t="shared" si="25"/>
        <v>3931844.54</v>
      </c>
      <c r="H268" s="11">
        <v>2929217.06</v>
      </c>
      <c r="I268" s="11">
        <v>1002627.48</v>
      </c>
      <c r="J268" s="11">
        <v>105318.14</v>
      </c>
      <c r="K268" s="10">
        <v>367922.66</v>
      </c>
      <c r="L268" s="10"/>
      <c r="M268" s="10"/>
      <c r="N268" s="10"/>
      <c r="O268" s="5"/>
      <c r="P268" s="5"/>
    </row>
    <row r="269" spans="1:16" s="6" customFormat="1" ht="24" customHeight="1">
      <c r="A269" s="24">
        <v>855</v>
      </c>
      <c r="B269" s="24">
        <v>85595</v>
      </c>
      <c r="C269" s="25" t="s">
        <v>24</v>
      </c>
      <c r="D269" s="9" t="s">
        <v>19</v>
      </c>
      <c r="E269" s="11">
        <f t="shared" si="24"/>
        <v>644709.19</v>
      </c>
      <c r="F269" s="27">
        <f>E270/E269</f>
        <v>0.9931614128224231</v>
      </c>
      <c r="G269" s="10">
        <f t="shared" si="25"/>
        <v>612559.19</v>
      </c>
      <c r="H269" s="11">
        <v>431309.5</v>
      </c>
      <c r="I269" s="11">
        <v>181249.69</v>
      </c>
      <c r="J269" s="11"/>
      <c r="K269" s="11">
        <v>32150</v>
      </c>
      <c r="L269" s="11"/>
      <c r="M269" s="11"/>
      <c r="N269" s="11"/>
      <c r="O269" s="5"/>
      <c r="P269" s="5"/>
    </row>
    <row r="270" spans="1:16" s="6" customFormat="1" ht="24" customHeight="1">
      <c r="A270" s="24"/>
      <c r="B270" s="24"/>
      <c r="C270" s="25"/>
      <c r="D270" s="9" t="s">
        <v>20</v>
      </c>
      <c r="E270" s="11">
        <f t="shared" si="24"/>
        <v>640300.2899999999</v>
      </c>
      <c r="F270" s="27"/>
      <c r="G270" s="10">
        <f t="shared" si="25"/>
        <v>608204.8099999999</v>
      </c>
      <c r="H270" s="11">
        <v>428605.6</v>
      </c>
      <c r="I270" s="11">
        <v>179599.21</v>
      </c>
      <c r="J270" s="11"/>
      <c r="K270" s="11">
        <v>32095.48</v>
      </c>
      <c r="L270" s="11"/>
      <c r="M270" s="11"/>
      <c r="N270" s="11"/>
      <c r="O270" s="5"/>
      <c r="P270" s="5"/>
    </row>
    <row r="271" spans="1:16" s="6" customFormat="1" ht="27" customHeight="1">
      <c r="A271" s="17">
        <v>900</v>
      </c>
      <c r="B271" s="17" t="s">
        <v>17</v>
      </c>
      <c r="C271" s="19" t="s">
        <v>142</v>
      </c>
      <c r="D271" s="7" t="s">
        <v>19</v>
      </c>
      <c r="E271" s="8">
        <f>E273+E275+E277+E279+E285+E287+E289+E281+E283</f>
        <v>48840996.99</v>
      </c>
      <c r="F271" s="20">
        <f>E272/E271</f>
        <v>0.9862413494520272</v>
      </c>
      <c r="G271" s="8">
        <f>G273+G275+G277+G279+G285+G287+G289+G281+G283</f>
        <v>48725430.99</v>
      </c>
      <c r="H271" s="8">
        <f>H273+H275+H277+H279+H285+H287+H289+H281+H283</f>
        <v>792343.8</v>
      </c>
      <c r="I271" s="8">
        <f>I273+I275+I277+I279+I285+I287+I289+I281+I283</f>
        <v>47933087.19</v>
      </c>
      <c r="J271" s="8">
        <f>J273+J275+J277+J279+J285+J287+J289+J281+J283</f>
        <v>115566</v>
      </c>
      <c r="K271" s="8">
        <f>K273+K275+K277+K279+K285+K287+K289+K281+K283</f>
        <v>0</v>
      </c>
      <c r="L271" s="8">
        <f>L273+L275+L277+L279+L285+L287+L289+L281+L283</f>
        <v>0</v>
      </c>
      <c r="M271" s="8">
        <f>M273+M275+M277+M279+M285+M287+M289+M281+M283</f>
        <v>0</v>
      </c>
      <c r="N271" s="8">
        <f>N273+N275+N277+N279+N285+N287+N289+N281+N283</f>
        <v>0</v>
      </c>
      <c r="O271" s="5"/>
      <c r="P271" s="5"/>
    </row>
    <row r="272" spans="1:16" s="6" customFormat="1" ht="27" customHeight="1">
      <c r="A272" s="17"/>
      <c r="B272" s="17"/>
      <c r="C272" s="19"/>
      <c r="D272" s="7" t="s">
        <v>20</v>
      </c>
      <c r="E272" s="8">
        <f>E274+E276+E278+E280+E286+E288+E290+E282+E284</f>
        <v>48169010.78</v>
      </c>
      <c r="F272" s="20"/>
      <c r="G272" s="8">
        <f>G274+G276+G278+G280+G286+G288+G290+G282+G284</f>
        <v>48059463.04000001</v>
      </c>
      <c r="H272" s="8">
        <f>H274+H276+H278+H280+H286+H288+H290+H282+H284</f>
        <v>757095.63</v>
      </c>
      <c r="I272" s="8">
        <f>I274+I276+I278+I280+I286+I288+I290+I282+I284</f>
        <v>47302367.410000004</v>
      </c>
      <c r="J272" s="8">
        <f>J274+J276+J278+J280+J286+J288+J290+J282+J284</f>
        <v>109547.74</v>
      </c>
      <c r="K272" s="8">
        <f>K274+K276+K278+K280+K286+K288+K290+K282+K284</f>
        <v>0</v>
      </c>
      <c r="L272" s="8">
        <f>L274+L276+L278+L280+L286+L288+L290+L282+L284</f>
        <v>0</v>
      </c>
      <c r="M272" s="8">
        <f>M274+M276+M278+M280+M286+M288+M290+M282+M284</f>
        <v>0</v>
      </c>
      <c r="N272" s="8">
        <f>N274+N276+N278+N280+N286+N288+N290+N282+N284</f>
        <v>0</v>
      </c>
      <c r="O272" s="5"/>
      <c r="P272" s="5"/>
    </row>
    <row r="273" spans="1:16" s="6" customFormat="1" ht="27" customHeight="1">
      <c r="A273" s="21">
        <v>900</v>
      </c>
      <c r="B273" s="21">
        <v>90001</v>
      </c>
      <c r="C273" s="22" t="s">
        <v>143</v>
      </c>
      <c r="D273" s="9" t="s">
        <v>19</v>
      </c>
      <c r="E273" s="10">
        <f aca="true" t="shared" si="26" ref="E273:E290">G273+J273+K273+L273+M273+N273</f>
        <v>2609067.04</v>
      </c>
      <c r="F273" s="23">
        <f>E274/E273</f>
        <v>0.9415546524247227</v>
      </c>
      <c r="G273" s="10">
        <f aca="true" t="shared" si="27" ref="G273:G290">H273+I273</f>
        <v>2609067.04</v>
      </c>
      <c r="H273" s="11"/>
      <c r="I273" s="11">
        <v>2609067.04</v>
      </c>
      <c r="J273" s="11"/>
      <c r="K273" s="10"/>
      <c r="L273" s="10"/>
      <c r="M273" s="10"/>
      <c r="N273" s="10"/>
      <c r="O273" s="5"/>
      <c r="P273" s="5"/>
    </row>
    <row r="274" spans="1:16" s="6" customFormat="1" ht="27" customHeight="1">
      <c r="A274" s="21"/>
      <c r="B274" s="21"/>
      <c r="C274" s="22"/>
      <c r="D274" s="9" t="s">
        <v>20</v>
      </c>
      <c r="E274" s="10">
        <f t="shared" si="26"/>
        <v>2456579.21</v>
      </c>
      <c r="F274" s="23"/>
      <c r="G274" s="10">
        <f t="shared" si="27"/>
        <v>2456579.21</v>
      </c>
      <c r="H274" s="11"/>
      <c r="I274" s="11">
        <v>2456579.21</v>
      </c>
      <c r="J274" s="11"/>
      <c r="K274" s="10"/>
      <c r="L274" s="10"/>
      <c r="M274" s="10"/>
      <c r="N274" s="10"/>
      <c r="O274" s="5"/>
      <c r="P274" s="5"/>
    </row>
    <row r="275" spans="1:16" s="13" customFormat="1" ht="27" customHeight="1">
      <c r="A275" s="24">
        <v>900</v>
      </c>
      <c r="B275" s="24">
        <v>90002</v>
      </c>
      <c r="C275" s="25" t="s">
        <v>144</v>
      </c>
      <c r="D275" s="9" t="s">
        <v>19</v>
      </c>
      <c r="E275" s="11">
        <f t="shared" si="26"/>
        <v>27418941.09</v>
      </c>
      <c r="F275" s="27">
        <f>E276/E275</f>
        <v>0.9979655687717149</v>
      </c>
      <c r="G275" s="10">
        <f t="shared" si="27"/>
        <v>27335941.09</v>
      </c>
      <c r="H275" s="11">
        <v>789438.8</v>
      </c>
      <c r="I275" s="11">
        <v>26546502.29</v>
      </c>
      <c r="J275" s="11">
        <v>83000</v>
      </c>
      <c r="K275" s="11"/>
      <c r="L275" s="11"/>
      <c r="M275" s="11"/>
      <c r="N275" s="11"/>
      <c r="O275" s="5"/>
      <c r="P275" s="5"/>
    </row>
    <row r="276" spans="1:16" s="13" customFormat="1" ht="24" customHeight="1">
      <c r="A276" s="24"/>
      <c r="B276" s="24"/>
      <c r="C276" s="25"/>
      <c r="D276" s="9" t="s">
        <v>20</v>
      </c>
      <c r="E276" s="11">
        <f t="shared" si="26"/>
        <v>27363159.139999997</v>
      </c>
      <c r="F276" s="27"/>
      <c r="G276" s="10">
        <f t="shared" si="27"/>
        <v>27286177.4</v>
      </c>
      <c r="H276" s="11">
        <v>754192.63</v>
      </c>
      <c r="I276" s="11">
        <v>26531984.77</v>
      </c>
      <c r="J276" s="11">
        <v>76981.74</v>
      </c>
      <c r="K276" s="11"/>
      <c r="L276" s="11"/>
      <c r="M276" s="11"/>
      <c r="N276" s="11"/>
      <c r="O276" s="5"/>
      <c r="P276" s="5"/>
    </row>
    <row r="277" spans="1:16" s="6" customFormat="1" ht="24" customHeight="1">
      <c r="A277" s="24">
        <v>900</v>
      </c>
      <c r="B277" s="24">
        <v>90003</v>
      </c>
      <c r="C277" s="25" t="s">
        <v>145</v>
      </c>
      <c r="D277" s="9" t="s">
        <v>19</v>
      </c>
      <c r="E277" s="10">
        <f t="shared" si="26"/>
        <v>4107136.77</v>
      </c>
      <c r="F277" s="23">
        <f>E278/E277</f>
        <v>0.9885059050517083</v>
      </c>
      <c r="G277" s="10">
        <f t="shared" si="27"/>
        <v>4107136.77</v>
      </c>
      <c r="H277" s="11"/>
      <c r="I277" s="11">
        <v>4107136.77</v>
      </c>
      <c r="J277" s="11"/>
      <c r="K277" s="11"/>
      <c r="L277" s="11"/>
      <c r="M277" s="11"/>
      <c r="N277" s="11"/>
      <c r="O277" s="5"/>
      <c r="P277" s="5"/>
    </row>
    <row r="278" spans="1:16" s="6" customFormat="1" ht="24" customHeight="1">
      <c r="A278" s="24"/>
      <c r="B278" s="24"/>
      <c r="C278" s="25"/>
      <c r="D278" s="9" t="s">
        <v>20</v>
      </c>
      <c r="E278" s="10">
        <f t="shared" si="26"/>
        <v>4059928.95</v>
      </c>
      <c r="F278" s="23"/>
      <c r="G278" s="10">
        <f t="shared" si="27"/>
        <v>4059928.95</v>
      </c>
      <c r="H278" s="11"/>
      <c r="I278" s="11">
        <v>4059928.95</v>
      </c>
      <c r="J278" s="11"/>
      <c r="K278" s="11"/>
      <c r="L278" s="11"/>
      <c r="M278" s="11"/>
      <c r="N278" s="11"/>
      <c r="O278" s="5"/>
      <c r="P278" s="5"/>
    </row>
    <row r="279" spans="1:16" s="6" customFormat="1" ht="24" customHeight="1">
      <c r="A279" s="21">
        <v>900</v>
      </c>
      <c r="B279" s="21">
        <v>90004</v>
      </c>
      <c r="C279" s="22" t="s">
        <v>146</v>
      </c>
      <c r="D279" s="9" t="s">
        <v>19</v>
      </c>
      <c r="E279" s="10">
        <f t="shared" si="26"/>
        <v>4367025.81</v>
      </c>
      <c r="F279" s="23">
        <f>E280/E279</f>
        <v>0.9800903604002287</v>
      </c>
      <c r="G279" s="10">
        <f t="shared" si="27"/>
        <v>4367025.81</v>
      </c>
      <c r="H279" s="11">
        <v>620</v>
      </c>
      <c r="I279" s="11">
        <v>4366405.81</v>
      </c>
      <c r="J279" s="11"/>
      <c r="K279" s="10"/>
      <c r="L279" s="10"/>
      <c r="M279" s="10"/>
      <c r="N279" s="10"/>
      <c r="O279" s="5"/>
      <c r="P279" s="5"/>
    </row>
    <row r="280" spans="1:16" s="6" customFormat="1" ht="24" customHeight="1">
      <c r="A280" s="21"/>
      <c r="B280" s="21"/>
      <c r="C280" s="22"/>
      <c r="D280" s="9" t="s">
        <v>20</v>
      </c>
      <c r="E280" s="10">
        <f t="shared" si="26"/>
        <v>4280079.9</v>
      </c>
      <c r="F280" s="23"/>
      <c r="G280" s="10">
        <f t="shared" si="27"/>
        <v>4280079.9</v>
      </c>
      <c r="H280" s="11">
        <v>620</v>
      </c>
      <c r="I280" s="11">
        <v>4279459.9</v>
      </c>
      <c r="J280" s="11"/>
      <c r="K280" s="10"/>
      <c r="L280" s="10"/>
      <c r="M280" s="10"/>
      <c r="N280" s="10"/>
      <c r="O280" s="5"/>
      <c r="P280" s="5"/>
    </row>
    <row r="281" spans="1:16" s="6" customFormat="1" ht="24" customHeight="1">
      <c r="A281" s="21">
        <v>900</v>
      </c>
      <c r="B281" s="21">
        <v>90005</v>
      </c>
      <c r="C281" s="22" t="s">
        <v>147</v>
      </c>
      <c r="D281" s="9" t="s">
        <v>19</v>
      </c>
      <c r="E281" s="10">
        <f t="shared" si="26"/>
        <v>63405.21</v>
      </c>
      <c r="F281" s="23">
        <f>E282/E281</f>
        <v>0.9857740397043082</v>
      </c>
      <c r="G281" s="10">
        <f t="shared" si="27"/>
        <v>63405.21</v>
      </c>
      <c r="H281" s="11">
        <v>1985</v>
      </c>
      <c r="I281" s="11">
        <v>61420.21</v>
      </c>
      <c r="J281" s="11"/>
      <c r="K281" s="10"/>
      <c r="L281" s="10"/>
      <c r="M281" s="10"/>
      <c r="N281" s="10"/>
      <c r="O281" s="5"/>
      <c r="P281" s="5"/>
    </row>
    <row r="282" spans="1:16" s="6" customFormat="1" ht="24" customHeight="1">
      <c r="A282" s="21"/>
      <c r="B282" s="21"/>
      <c r="C282" s="22"/>
      <c r="D282" s="9" t="s">
        <v>20</v>
      </c>
      <c r="E282" s="10">
        <f t="shared" si="26"/>
        <v>62503.21</v>
      </c>
      <c r="F282" s="23"/>
      <c r="G282" s="10">
        <f t="shared" si="27"/>
        <v>62503.21</v>
      </c>
      <c r="H282" s="11">
        <v>1983</v>
      </c>
      <c r="I282" s="11">
        <v>60520.21</v>
      </c>
      <c r="J282" s="11"/>
      <c r="K282" s="10"/>
      <c r="L282" s="10"/>
      <c r="M282" s="10"/>
      <c r="N282" s="10"/>
      <c r="O282" s="5"/>
      <c r="P282" s="5"/>
    </row>
    <row r="283" spans="1:16" s="6" customFormat="1" ht="24" customHeight="1">
      <c r="A283" s="21">
        <v>900</v>
      </c>
      <c r="B283" s="21">
        <v>90007</v>
      </c>
      <c r="C283" s="25" t="s">
        <v>148</v>
      </c>
      <c r="D283" s="9" t="s">
        <v>19</v>
      </c>
      <c r="E283" s="10">
        <f t="shared" si="26"/>
        <v>286879.4</v>
      </c>
      <c r="F283" s="23">
        <f>E284/E283</f>
        <v>0.9994199653234076</v>
      </c>
      <c r="G283" s="10">
        <f t="shared" si="27"/>
        <v>286879.4</v>
      </c>
      <c r="H283" s="11"/>
      <c r="I283" s="11">
        <v>286879.4</v>
      </c>
      <c r="J283" s="11"/>
      <c r="K283" s="10"/>
      <c r="L283" s="10"/>
      <c r="M283" s="10"/>
      <c r="N283" s="10"/>
      <c r="O283" s="5"/>
      <c r="P283" s="5"/>
    </row>
    <row r="284" spans="1:16" s="6" customFormat="1" ht="24" customHeight="1">
      <c r="A284" s="21"/>
      <c r="B284" s="21"/>
      <c r="C284" s="25"/>
      <c r="D284" s="9" t="s">
        <v>20</v>
      </c>
      <c r="E284" s="10">
        <f t="shared" si="26"/>
        <v>286713</v>
      </c>
      <c r="F284" s="23"/>
      <c r="G284" s="10">
        <f t="shared" si="27"/>
        <v>286713</v>
      </c>
      <c r="H284" s="11"/>
      <c r="I284" s="11">
        <v>286713</v>
      </c>
      <c r="J284" s="11"/>
      <c r="K284" s="10"/>
      <c r="L284" s="10"/>
      <c r="M284" s="10"/>
      <c r="N284" s="10"/>
      <c r="O284" s="5"/>
      <c r="P284" s="5"/>
    </row>
    <row r="285" spans="1:16" s="6" customFormat="1" ht="24" customHeight="1">
      <c r="A285" s="21">
        <v>900</v>
      </c>
      <c r="B285" s="21">
        <v>90013</v>
      </c>
      <c r="C285" s="22" t="s">
        <v>149</v>
      </c>
      <c r="D285" s="9" t="s">
        <v>19</v>
      </c>
      <c r="E285" s="10">
        <f t="shared" si="26"/>
        <v>1152000</v>
      </c>
      <c r="F285" s="23">
        <f>E286/E285</f>
        <v>1</v>
      </c>
      <c r="G285" s="10">
        <f t="shared" si="27"/>
        <v>1152000</v>
      </c>
      <c r="H285" s="11"/>
      <c r="I285" s="11">
        <v>1152000</v>
      </c>
      <c r="J285" s="11"/>
      <c r="K285" s="10"/>
      <c r="L285" s="10"/>
      <c r="M285" s="10"/>
      <c r="N285" s="10"/>
      <c r="O285" s="5"/>
      <c r="P285" s="5"/>
    </row>
    <row r="286" spans="1:16" s="6" customFormat="1" ht="24" customHeight="1">
      <c r="A286" s="21"/>
      <c r="B286" s="21"/>
      <c r="C286" s="22"/>
      <c r="D286" s="9" t="s">
        <v>20</v>
      </c>
      <c r="E286" s="10">
        <f t="shared" si="26"/>
        <v>1152000</v>
      </c>
      <c r="F286" s="23"/>
      <c r="G286" s="10">
        <f t="shared" si="27"/>
        <v>1152000</v>
      </c>
      <c r="H286" s="11"/>
      <c r="I286" s="11">
        <v>1152000</v>
      </c>
      <c r="J286" s="11"/>
      <c r="K286" s="10"/>
      <c r="L286" s="10"/>
      <c r="M286" s="10"/>
      <c r="N286" s="10"/>
      <c r="O286" s="5"/>
      <c r="P286" s="5"/>
    </row>
    <row r="287" spans="1:16" s="6" customFormat="1" ht="24" customHeight="1">
      <c r="A287" s="21">
        <v>900</v>
      </c>
      <c r="B287" s="21">
        <v>90015</v>
      </c>
      <c r="C287" s="22" t="s">
        <v>150</v>
      </c>
      <c r="D287" s="9" t="s">
        <v>19</v>
      </c>
      <c r="E287" s="10">
        <f t="shared" si="26"/>
        <v>6305000</v>
      </c>
      <c r="F287" s="23">
        <f>E288/E287</f>
        <v>0.9641568009516257</v>
      </c>
      <c r="G287" s="10">
        <f t="shared" si="27"/>
        <v>6305000</v>
      </c>
      <c r="H287" s="11"/>
      <c r="I287" s="11">
        <v>6305000</v>
      </c>
      <c r="J287" s="11"/>
      <c r="K287" s="10"/>
      <c r="L287" s="10"/>
      <c r="M287" s="10"/>
      <c r="N287" s="10"/>
      <c r="O287" s="5"/>
      <c r="P287" s="5"/>
    </row>
    <row r="288" spans="1:16" s="6" customFormat="1" ht="24" customHeight="1">
      <c r="A288" s="21"/>
      <c r="B288" s="21"/>
      <c r="C288" s="22"/>
      <c r="D288" s="9" t="s">
        <v>20</v>
      </c>
      <c r="E288" s="10">
        <f t="shared" si="26"/>
        <v>6079008.63</v>
      </c>
      <c r="F288" s="23"/>
      <c r="G288" s="10">
        <f t="shared" si="27"/>
        <v>6079008.63</v>
      </c>
      <c r="H288" s="11"/>
      <c r="I288" s="11">
        <v>6079008.63</v>
      </c>
      <c r="J288" s="11"/>
      <c r="K288" s="10"/>
      <c r="L288" s="10"/>
      <c r="M288" s="10"/>
      <c r="N288" s="10"/>
      <c r="O288" s="5"/>
      <c r="P288" s="5"/>
    </row>
    <row r="289" spans="1:16" s="13" customFormat="1" ht="24" customHeight="1">
      <c r="A289" s="24">
        <v>900</v>
      </c>
      <c r="B289" s="24">
        <v>90095</v>
      </c>
      <c r="C289" s="25" t="s">
        <v>24</v>
      </c>
      <c r="D289" s="9" t="s">
        <v>19</v>
      </c>
      <c r="E289" s="11">
        <f t="shared" si="26"/>
        <v>2531541.67</v>
      </c>
      <c r="F289" s="27">
        <f>E290/E289</f>
        <v>0.9595096809131332</v>
      </c>
      <c r="G289" s="10">
        <f t="shared" si="27"/>
        <v>2498975.67</v>
      </c>
      <c r="H289" s="11">
        <v>300</v>
      </c>
      <c r="I289" s="11">
        <v>2498675.67</v>
      </c>
      <c r="J289" s="11">
        <v>32566</v>
      </c>
      <c r="K289" s="11"/>
      <c r="L289" s="11"/>
      <c r="M289" s="11"/>
      <c r="N289" s="11"/>
      <c r="O289" s="5"/>
      <c r="P289" s="5"/>
    </row>
    <row r="290" spans="1:16" s="13" customFormat="1" ht="24" customHeight="1">
      <c r="A290" s="24"/>
      <c r="B290" s="24"/>
      <c r="C290" s="25"/>
      <c r="D290" s="9" t="s">
        <v>20</v>
      </c>
      <c r="E290" s="11">
        <f t="shared" si="26"/>
        <v>2429038.74</v>
      </c>
      <c r="F290" s="27"/>
      <c r="G290" s="10">
        <f t="shared" si="27"/>
        <v>2396472.74</v>
      </c>
      <c r="H290" s="11">
        <v>300</v>
      </c>
      <c r="I290" s="11">
        <v>2396172.74</v>
      </c>
      <c r="J290" s="11">
        <v>32566</v>
      </c>
      <c r="K290" s="11"/>
      <c r="L290" s="11"/>
      <c r="M290" s="11"/>
      <c r="N290" s="11"/>
      <c r="O290" s="5"/>
      <c r="P290" s="5"/>
    </row>
    <row r="291" spans="1:16" s="6" customFormat="1" ht="24" customHeight="1">
      <c r="A291" s="17">
        <v>921</v>
      </c>
      <c r="B291" s="17" t="s">
        <v>17</v>
      </c>
      <c r="C291" s="19" t="s">
        <v>151</v>
      </c>
      <c r="D291" s="7" t="s">
        <v>19</v>
      </c>
      <c r="E291" s="8">
        <f>E293+E295+E297+E299+E301+E303+E305+E307+E309</f>
        <v>24948024.22</v>
      </c>
      <c r="F291" s="20">
        <f>E292/E291</f>
        <v>0.9944108980827342</v>
      </c>
      <c r="G291" s="8">
        <f>G293+G295+G297+G299+G301+G303+G305+G307+G309</f>
        <v>251393.33000000002</v>
      </c>
      <c r="H291" s="8">
        <f>H293+H295+H297+H299+H301+H303+H305+H307+H309</f>
        <v>5922</v>
      </c>
      <c r="I291" s="8">
        <f>I293+I295+I297+I299+I301+I303+I305+I307+I309</f>
        <v>245471.33000000002</v>
      </c>
      <c r="J291" s="8">
        <f>J293+J295+J297+J299+J301+J303+J305+J307+J309</f>
        <v>24647630.89</v>
      </c>
      <c r="K291" s="8">
        <f>K293+K295+K297+K299+K301+K303+K305+K307+K309</f>
        <v>49000</v>
      </c>
      <c r="L291" s="8">
        <f>L293+L295+L297+L299+L301+L303+L305+L307+L309</f>
        <v>0</v>
      </c>
      <c r="M291" s="8">
        <f>M293+M295+M297+M299+M301+M303+M305+M307+M309</f>
        <v>0</v>
      </c>
      <c r="N291" s="8">
        <f>N293+N295+N297+N299+N301+N303+N305+N307+N309</f>
        <v>0</v>
      </c>
      <c r="O291" s="5"/>
      <c r="P291" s="5"/>
    </row>
    <row r="292" spans="1:16" s="6" customFormat="1" ht="24" customHeight="1">
      <c r="A292" s="17"/>
      <c r="B292" s="17"/>
      <c r="C292" s="19"/>
      <c r="D292" s="7" t="s">
        <v>20</v>
      </c>
      <c r="E292" s="8">
        <f>E294+E296+E298+E300+E302+E304+E306+E308+E310</f>
        <v>24808587.17</v>
      </c>
      <c r="F292" s="20"/>
      <c r="G292" s="8">
        <f>G294+G296+G298+G300+G302+G304+G306+G308+G310</f>
        <v>235535.80000000002</v>
      </c>
      <c r="H292" s="8">
        <f>H294+H296+H298+H300+H302+H304+H306+H308+H310</f>
        <v>5875</v>
      </c>
      <c r="I292" s="8">
        <f>I294+I296+I298+I300+I302+I304+I306+I308+I310</f>
        <v>229660.80000000002</v>
      </c>
      <c r="J292" s="8">
        <f>J294+J296+J298+J300+J302+J304+J306+J308+J310</f>
        <v>24525551.37</v>
      </c>
      <c r="K292" s="8">
        <f>K294+K296+K298+K300+K302+K304+K306+K308+K310</f>
        <v>47500</v>
      </c>
      <c r="L292" s="8">
        <f>L294+L296+L298+L300+L302+L304+L306+L308+L310</f>
        <v>0</v>
      </c>
      <c r="M292" s="8">
        <f>M294+M296+M298+M300+M302+M304+M306+M308+M310</f>
        <v>0</v>
      </c>
      <c r="N292" s="8">
        <f>N294+N296+N298+N300+N302+N304+N306+N308+N310</f>
        <v>0</v>
      </c>
      <c r="O292" s="5"/>
      <c r="P292" s="5"/>
    </row>
    <row r="293" spans="1:16" s="6" customFormat="1" ht="24" customHeight="1">
      <c r="A293" s="24">
        <v>921</v>
      </c>
      <c r="B293" s="24">
        <v>92105</v>
      </c>
      <c r="C293" s="25" t="s">
        <v>152</v>
      </c>
      <c r="D293" s="9" t="s">
        <v>19</v>
      </c>
      <c r="E293" s="11">
        <f aca="true" t="shared" si="28" ref="E293:E298">G293+J293+K293+L293+M293+N293</f>
        <v>304000</v>
      </c>
      <c r="F293" s="27">
        <f>E294/E293</f>
        <v>0.9952697368421053</v>
      </c>
      <c r="G293" s="11">
        <f aca="true" t="shared" si="29" ref="G293:G310">H293+I293</f>
        <v>0</v>
      </c>
      <c r="H293" s="11"/>
      <c r="I293" s="11"/>
      <c r="J293" s="11">
        <v>304000</v>
      </c>
      <c r="K293" s="10"/>
      <c r="L293" s="10"/>
      <c r="M293" s="10"/>
      <c r="N293" s="10"/>
      <c r="O293" s="5"/>
      <c r="P293" s="5"/>
    </row>
    <row r="294" spans="1:16" s="6" customFormat="1" ht="24" customHeight="1">
      <c r="A294" s="24"/>
      <c r="B294" s="24"/>
      <c r="C294" s="25"/>
      <c r="D294" s="9" t="s">
        <v>20</v>
      </c>
      <c r="E294" s="11">
        <f t="shared" si="28"/>
        <v>302562</v>
      </c>
      <c r="F294" s="27"/>
      <c r="G294" s="11">
        <f t="shared" si="29"/>
        <v>0</v>
      </c>
      <c r="H294" s="11"/>
      <c r="I294" s="11"/>
      <c r="J294" s="11">
        <v>302562</v>
      </c>
      <c r="K294" s="10"/>
      <c r="L294" s="10"/>
      <c r="M294" s="10"/>
      <c r="N294" s="10"/>
      <c r="O294" s="5"/>
      <c r="P294" s="5"/>
    </row>
    <row r="295" spans="1:16" s="6" customFormat="1" ht="24" customHeight="1">
      <c r="A295" s="24">
        <v>921</v>
      </c>
      <c r="B295" s="24">
        <v>92108</v>
      </c>
      <c r="C295" s="22" t="s">
        <v>153</v>
      </c>
      <c r="D295" s="9" t="s">
        <v>19</v>
      </c>
      <c r="E295" s="11">
        <f t="shared" si="28"/>
        <v>4281707.89</v>
      </c>
      <c r="F295" s="27">
        <f>E296/E295</f>
        <v>1</v>
      </c>
      <c r="G295" s="11">
        <f t="shared" si="29"/>
        <v>0</v>
      </c>
      <c r="H295" s="11"/>
      <c r="I295" s="11"/>
      <c r="J295" s="11">
        <v>4281707.89</v>
      </c>
      <c r="K295" s="10"/>
      <c r="L295" s="10"/>
      <c r="M295" s="10"/>
      <c r="N295" s="10"/>
      <c r="O295" s="5"/>
      <c r="P295" s="5"/>
    </row>
    <row r="296" spans="1:16" s="6" customFormat="1" ht="24" customHeight="1">
      <c r="A296" s="24"/>
      <c r="B296" s="24"/>
      <c r="C296" s="22"/>
      <c r="D296" s="9" t="s">
        <v>20</v>
      </c>
      <c r="E296" s="11">
        <f t="shared" si="28"/>
        <v>4281707.89</v>
      </c>
      <c r="F296" s="27"/>
      <c r="G296" s="11">
        <f t="shared" si="29"/>
        <v>0</v>
      </c>
      <c r="H296" s="11"/>
      <c r="I296" s="11"/>
      <c r="J296" s="11">
        <v>4281707.89</v>
      </c>
      <c r="K296" s="10"/>
      <c r="L296" s="10"/>
      <c r="M296" s="10"/>
      <c r="N296" s="10"/>
      <c r="O296" s="5"/>
      <c r="P296" s="5"/>
    </row>
    <row r="297" spans="1:16" s="6" customFormat="1" ht="24" customHeight="1">
      <c r="A297" s="24">
        <v>921</v>
      </c>
      <c r="B297" s="24">
        <v>92109</v>
      </c>
      <c r="C297" s="25" t="s">
        <v>154</v>
      </c>
      <c r="D297" s="9" t="s">
        <v>19</v>
      </c>
      <c r="E297" s="11">
        <f t="shared" si="28"/>
        <v>10071310</v>
      </c>
      <c r="F297" s="27">
        <f>E298/E297</f>
        <v>1</v>
      </c>
      <c r="G297" s="11">
        <f t="shared" si="29"/>
        <v>0</v>
      </c>
      <c r="H297" s="11"/>
      <c r="I297" s="11"/>
      <c r="J297" s="11">
        <v>10071310</v>
      </c>
      <c r="K297" s="10"/>
      <c r="L297" s="10"/>
      <c r="M297" s="10"/>
      <c r="N297" s="10"/>
      <c r="O297" s="5"/>
      <c r="P297" s="5"/>
    </row>
    <row r="298" spans="1:16" s="6" customFormat="1" ht="24" customHeight="1">
      <c r="A298" s="24"/>
      <c r="B298" s="24"/>
      <c r="C298" s="25"/>
      <c r="D298" s="9" t="s">
        <v>20</v>
      </c>
      <c r="E298" s="11">
        <f t="shared" si="28"/>
        <v>10071310</v>
      </c>
      <c r="F298" s="27"/>
      <c r="G298" s="11">
        <f t="shared" si="29"/>
        <v>0</v>
      </c>
      <c r="H298" s="11"/>
      <c r="I298" s="11"/>
      <c r="J298" s="11">
        <v>10071310</v>
      </c>
      <c r="K298" s="10"/>
      <c r="L298" s="10"/>
      <c r="M298" s="10"/>
      <c r="N298" s="10"/>
      <c r="O298" s="5"/>
      <c r="P298" s="5"/>
    </row>
    <row r="299" spans="1:16" s="6" customFormat="1" ht="24" customHeight="1">
      <c r="A299" s="24">
        <v>921</v>
      </c>
      <c r="B299" s="24">
        <v>92110</v>
      </c>
      <c r="C299" s="25" t="s">
        <v>155</v>
      </c>
      <c r="D299" s="9" t="s">
        <v>19</v>
      </c>
      <c r="E299" s="11">
        <f>J299+K299+L299+M299+N299+G299</f>
        <v>1259300</v>
      </c>
      <c r="F299" s="27">
        <f>E300/E299</f>
        <v>1</v>
      </c>
      <c r="G299" s="10">
        <f t="shared" si="29"/>
        <v>0</v>
      </c>
      <c r="H299" s="11"/>
      <c r="I299" s="11"/>
      <c r="J299" s="11">
        <v>1259300</v>
      </c>
      <c r="K299" s="10"/>
      <c r="L299" s="10"/>
      <c r="M299" s="10"/>
      <c r="N299" s="10"/>
      <c r="O299" s="5"/>
      <c r="P299" s="5"/>
    </row>
    <row r="300" spans="1:16" s="6" customFormat="1" ht="24" customHeight="1">
      <c r="A300" s="24"/>
      <c r="B300" s="24"/>
      <c r="C300" s="25"/>
      <c r="D300" s="9" t="s">
        <v>20</v>
      </c>
      <c r="E300" s="11">
        <f>J300+K300+L300+M300+N300</f>
        <v>1259300</v>
      </c>
      <c r="F300" s="27"/>
      <c r="G300" s="10">
        <f t="shared" si="29"/>
        <v>0</v>
      </c>
      <c r="H300" s="11"/>
      <c r="I300" s="11"/>
      <c r="J300" s="11">
        <v>1259300</v>
      </c>
      <c r="K300" s="10"/>
      <c r="L300" s="10"/>
      <c r="M300" s="10"/>
      <c r="N300" s="10"/>
      <c r="O300" s="5"/>
      <c r="P300" s="5"/>
    </row>
    <row r="301" spans="1:16" s="6" customFormat="1" ht="24" customHeight="1">
      <c r="A301" s="24">
        <v>921</v>
      </c>
      <c r="B301" s="24">
        <v>92116</v>
      </c>
      <c r="C301" s="25" t="s">
        <v>156</v>
      </c>
      <c r="D301" s="9" t="s">
        <v>19</v>
      </c>
      <c r="E301" s="11">
        <f>J301+K301+L301+M301+N301+G301</f>
        <v>7832313</v>
      </c>
      <c r="F301" s="27">
        <f>E302/E301</f>
        <v>1</v>
      </c>
      <c r="G301" s="10">
        <f t="shared" si="29"/>
        <v>0</v>
      </c>
      <c r="H301" s="11"/>
      <c r="I301" s="11"/>
      <c r="J301" s="11">
        <v>7832313</v>
      </c>
      <c r="K301" s="10"/>
      <c r="L301" s="10"/>
      <c r="M301" s="10"/>
      <c r="N301" s="10"/>
      <c r="O301" s="5"/>
      <c r="P301" s="5"/>
    </row>
    <row r="302" spans="1:16" s="6" customFormat="1" ht="24" customHeight="1">
      <c r="A302" s="24"/>
      <c r="B302" s="24"/>
      <c r="C302" s="25"/>
      <c r="D302" s="9" t="s">
        <v>20</v>
      </c>
      <c r="E302" s="11">
        <f>J302+K302+L302+M302+N302</f>
        <v>7832313</v>
      </c>
      <c r="F302" s="27"/>
      <c r="G302" s="10">
        <f t="shared" si="29"/>
        <v>0</v>
      </c>
      <c r="H302" s="11"/>
      <c r="I302" s="11"/>
      <c r="J302" s="11">
        <v>7832313</v>
      </c>
      <c r="K302" s="10"/>
      <c r="L302" s="10"/>
      <c r="M302" s="10"/>
      <c r="N302" s="10"/>
      <c r="O302" s="5"/>
      <c r="P302" s="5"/>
    </row>
    <row r="303" spans="1:16" s="6" customFormat="1" ht="24" customHeight="1">
      <c r="A303" s="21">
        <v>921</v>
      </c>
      <c r="B303" s="21">
        <v>92118</v>
      </c>
      <c r="C303" s="22" t="s">
        <v>157</v>
      </c>
      <c r="D303" s="9" t="s">
        <v>19</v>
      </c>
      <c r="E303" s="10">
        <f aca="true" t="shared" si="30" ref="E303:E310">G303+J303+K303+L303+M303+N303</f>
        <v>250000</v>
      </c>
      <c r="F303" s="23">
        <f>E304/E303</f>
        <v>1</v>
      </c>
      <c r="G303" s="11">
        <f t="shared" si="29"/>
        <v>0</v>
      </c>
      <c r="H303" s="11"/>
      <c r="I303" s="11"/>
      <c r="J303" s="11">
        <v>250000</v>
      </c>
      <c r="K303" s="10"/>
      <c r="L303" s="10"/>
      <c r="M303" s="10"/>
      <c r="N303" s="10"/>
      <c r="O303" s="5"/>
      <c r="P303" s="5"/>
    </row>
    <row r="304" spans="1:16" s="6" customFormat="1" ht="24" customHeight="1">
      <c r="A304" s="21"/>
      <c r="B304" s="21"/>
      <c r="C304" s="22"/>
      <c r="D304" s="9" t="s">
        <v>20</v>
      </c>
      <c r="E304" s="10">
        <f t="shared" si="30"/>
        <v>250000</v>
      </c>
      <c r="F304" s="23"/>
      <c r="G304" s="11">
        <f t="shared" si="29"/>
        <v>0</v>
      </c>
      <c r="H304" s="11"/>
      <c r="I304" s="11"/>
      <c r="J304" s="11">
        <v>250000</v>
      </c>
      <c r="K304" s="10"/>
      <c r="L304" s="10"/>
      <c r="M304" s="10"/>
      <c r="N304" s="10"/>
      <c r="O304" s="5"/>
      <c r="P304" s="5"/>
    </row>
    <row r="305" spans="1:16" s="6" customFormat="1" ht="24" customHeight="1">
      <c r="A305" s="21">
        <v>921</v>
      </c>
      <c r="B305" s="21">
        <v>92120</v>
      </c>
      <c r="C305" s="22" t="s">
        <v>158</v>
      </c>
      <c r="D305" s="9" t="s">
        <v>19</v>
      </c>
      <c r="E305" s="10">
        <f t="shared" si="30"/>
        <v>659000</v>
      </c>
      <c r="F305" s="23">
        <f>E306/E305</f>
        <v>0.8100250075872534</v>
      </c>
      <c r="G305" s="11">
        <f t="shared" si="29"/>
        <v>30000</v>
      </c>
      <c r="H305" s="11"/>
      <c r="I305" s="11">
        <v>30000</v>
      </c>
      <c r="J305" s="11">
        <v>629000</v>
      </c>
      <c r="K305" s="10"/>
      <c r="L305" s="10"/>
      <c r="M305" s="10"/>
      <c r="N305" s="10"/>
      <c r="O305" s="5"/>
      <c r="P305" s="5"/>
    </row>
    <row r="306" spans="1:16" s="6" customFormat="1" ht="24" customHeight="1">
      <c r="A306" s="21"/>
      <c r="B306" s="21"/>
      <c r="C306" s="22"/>
      <c r="D306" s="9" t="s">
        <v>20</v>
      </c>
      <c r="E306" s="10">
        <f t="shared" si="30"/>
        <v>533806.48</v>
      </c>
      <c r="F306" s="23"/>
      <c r="G306" s="11">
        <f t="shared" si="29"/>
        <v>25448</v>
      </c>
      <c r="H306" s="11"/>
      <c r="I306" s="11">
        <v>25448</v>
      </c>
      <c r="J306" s="11">
        <v>508358.48</v>
      </c>
      <c r="K306" s="10"/>
      <c r="L306" s="10"/>
      <c r="M306" s="10"/>
      <c r="N306" s="10"/>
      <c r="O306" s="5"/>
      <c r="P306" s="5"/>
    </row>
    <row r="307" spans="1:16" s="6" customFormat="1" ht="43.5" customHeight="1">
      <c r="A307" s="24">
        <v>921</v>
      </c>
      <c r="B307" s="24">
        <v>92127</v>
      </c>
      <c r="C307" s="25" t="s">
        <v>159</v>
      </c>
      <c r="D307" s="9" t="s">
        <v>19</v>
      </c>
      <c r="E307" s="11">
        <f t="shared" si="30"/>
        <v>53893.33</v>
      </c>
      <c r="F307" s="27">
        <f>E308/E307</f>
        <v>0.9945538715087748</v>
      </c>
      <c r="G307" s="11">
        <f t="shared" si="29"/>
        <v>53893.33</v>
      </c>
      <c r="H307" s="11"/>
      <c r="I307" s="11">
        <v>53893.33</v>
      </c>
      <c r="J307" s="11"/>
      <c r="K307" s="11"/>
      <c r="L307" s="11"/>
      <c r="M307" s="11"/>
      <c r="N307" s="11"/>
      <c r="O307" s="5"/>
      <c r="P307" s="5"/>
    </row>
    <row r="308" spans="1:16" s="6" customFormat="1" ht="43.5" customHeight="1">
      <c r="A308" s="24"/>
      <c r="B308" s="24"/>
      <c r="C308" s="25"/>
      <c r="D308" s="9" t="s">
        <v>20</v>
      </c>
      <c r="E308" s="11">
        <f t="shared" si="30"/>
        <v>53599.82</v>
      </c>
      <c r="F308" s="27"/>
      <c r="G308" s="11">
        <f t="shared" si="29"/>
        <v>53599.82</v>
      </c>
      <c r="H308" s="11"/>
      <c r="I308" s="11">
        <v>53599.82</v>
      </c>
      <c r="J308" s="11"/>
      <c r="K308" s="11"/>
      <c r="L308" s="11"/>
      <c r="M308" s="11"/>
      <c r="N308" s="11"/>
      <c r="O308" s="5"/>
      <c r="P308" s="5"/>
    </row>
    <row r="309" spans="1:16" s="6" customFormat="1" ht="24" customHeight="1">
      <c r="A309" s="24">
        <v>921</v>
      </c>
      <c r="B309" s="24">
        <v>92195</v>
      </c>
      <c r="C309" s="25" t="s">
        <v>24</v>
      </c>
      <c r="D309" s="9" t="s">
        <v>19</v>
      </c>
      <c r="E309" s="11">
        <f t="shared" si="30"/>
        <v>236500</v>
      </c>
      <c r="F309" s="27">
        <f>E310/E309</f>
        <v>0.9470950528541227</v>
      </c>
      <c r="G309" s="11">
        <f t="shared" si="29"/>
        <v>167500</v>
      </c>
      <c r="H309" s="11">
        <v>5922</v>
      </c>
      <c r="I309" s="11">
        <v>161578</v>
      </c>
      <c r="J309" s="11">
        <v>20000</v>
      </c>
      <c r="K309" s="11">
        <v>49000</v>
      </c>
      <c r="L309" s="11"/>
      <c r="M309" s="11"/>
      <c r="N309" s="11"/>
      <c r="O309" s="5"/>
      <c r="P309" s="5"/>
    </row>
    <row r="310" spans="1:16" s="6" customFormat="1" ht="24" customHeight="1">
      <c r="A310" s="24"/>
      <c r="B310" s="24"/>
      <c r="C310" s="25"/>
      <c r="D310" s="9" t="s">
        <v>20</v>
      </c>
      <c r="E310" s="11">
        <f t="shared" si="30"/>
        <v>223987.98</v>
      </c>
      <c r="F310" s="27"/>
      <c r="G310" s="11">
        <f t="shared" si="29"/>
        <v>156487.98</v>
      </c>
      <c r="H310" s="11">
        <v>5875</v>
      </c>
      <c r="I310" s="11">
        <v>150612.98</v>
      </c>
      <c r="J310" s="11">
        <v>20000</v>
      </c>
      <c r="K310" s="11">
        <v>47500</v>
      </c>
      <c r="L310" s="11"/>
      <c r="M310" s="11"/>
      <c r="N310" s="11"/>
      <c r="O310" s="5"/>
      <c r="P310" s="5"/>
    </row>
    <row r="311" spans="1:16" s="6" customFormat="1" ht="39" customHeight="1">
      <c r="A311" s="17">
        <v>925</v>
      </c>
      <c r="B311" s="17" t="s">
        <v>17</v>
      </c>
      <c r="C311" s="19" t="s">
        <v>160</v>
      </c>
      <c r="D311" s="7" t="s">
        <v>19</v>
      </c>
      <c r="E311" s="8">
        <f>E313</f>
        <v>7964070</v>
      </c>
      <c r="F311" s="20">
        <f>E312/E311</f>
        <v>0.9890908492768145</v>
      </c>
      <c r="G311" s="8">
        <f>G313</f>
        <v>7919070</v>
      </c>
      <c r="H311" s="8">
        <f>H313</f>
        <v>4474670</v>
      </c>
      <c r="I311" s="8">
        <f>I313</f>
        <v>3444400</v>
      </c>
      <c r="J311" s="8">
        <f>J313</f>
        <v>0</v>
      </c>
      <c r="K311" s="8">
        <f>K313</f>
        <v>45000</v>
      </c>
      <c r="L311" s="8">
        <f>L313</f>
        <v>0</v>
      </c>
      <c r="M311" s="8">
        <f>M313</f>
        <v>0</v>
      </c>
      <c r="N311" s="8">
        <f>N313</f>
        <v>0</v>
      </c>
      <c r="O311" s="5"/>
      <c r="P311" s="5"/>
    </row>
    <row r="312" spans="1:16" s="6" customFormat="1" ht="39" customHeight="1">
      <c r="A312" s="17"/>
      <c r="B312" s="17"/>
      <c r="C312" s="19"/>
      <c r="D312" s="7" t="s">
        <v>20</v>
      </c>
      <c r="E312" s="8">
        <f>E314</f>
        <v>7877188.76</v>
      </c>
      <c r="F312" s="20"/>
      <c r="G312" s="8">
        <f>G314</f>
        <v>7835553.54</v>
      </c>
      <c r="H312" s="8">
        <f>H314</f>
        <v>4440637.24</v>
      </c>
      <c r="I312" s="8">
        <f>I314</f>
        <v>3394916.3</v>
      </c>
      <c r="J312" s="8">
        <f>J314</f>
        <v>0</v>
      </c>
      <c r="K312" s="8">
        <f>K314</f>
        <v>41635.22</v>
      </c>
      <c r="L312" s="8">
        <f>L314</f>
        <v>0</v>
      </c>
      <c r="M312" s="8">
        <f>M314</f>
        <v>0</v>
      </c>
      <c r="N312" s="8">
        <f>N314</f>
        <v>0</v>
      </c>
      <c r="O312" s="5"/>
      <c r="P312" s="5"/>
    </row>
    <row r="313" spans="1:16" s="6" customFormat="1" ht="27" customHeight="1">
      <c r="A313" s="24">
        <v>925</v>
      </c>
      <c r="B313" s="24">
        <v>92504</v>
      </c>
      <c r="C313" s="25" t="s">
        <v>161</v>
      </c>
      <c r="D313" s="9" t="s">
        <v>19</v>
      </c>
      <c r="E313" s="11">
        <f>G313+J313+K313+L313+M313+N313</f>
        <v>7964070</v>
      </c>
      <c r="F313" s="27">
        <f>E314/E313</f>
        <v>0.9890908492768145</v>
      </c>
      <c r="G313" s="11">
        <f>H313+I313</f>
        <v>7919070</v>
      </c>
      <c r="H313" s="11">
        <v>4474670</v>
      </c>
      <c r="I313" s="11">
        <v>3444400</v>
      </c>
      <c r="J313" s="11"/>
      <c r="K313" s="11">
        <v>45000</v>
      </c>
      <c r="L313" s="11"/>
      <c r="M313" s="11"/>
      <c r="N313" s="11"/>
      <c r="O313" s="5"/>
      <c r="P313" s="5"/>
    </row>
    <row r="314" spans="1:16" s="6" customFormat="1" ht="27" customHeight="1">
      <c r="A314" s="24"/>
      <c r="B314" s="24"/>
      <c r="C314" s="25"/>
      <c r="D314" s="9" t="s">
        <v>20</v>
      </c>
      <c r="E314" s="11">
        <f>G314+J314+K314+L314+M314+N314</f>
        <v>7877188.76</v>
      </c>
      <c r="F314" s="27"/>
      <c r="G314" s="11">
        <f>H314+I314</f>
        <v>7835553.54</v>
      </c>
      <c r="H314" s="11">
        <v>4440637.24</v>
      </c>
      <c r="I314" s="11">
        <v>3394916.3</v>
      </c>
      <c r="J314" s="11"/>
      <c r="K314" s="11">
        <v>41635.22</v>
      </c>
      <c r="L314" s="11"/>
      <c r="M314" s="11"/>
      <c r="N314" s="11"/>
      <c r="O314" s="5"/>
      <c r="P314" s="5"/>
    </row>
    <row r="315" spans="1:16" s="6" customFormat="1" ht="27" customHeight="1">
      <c r="A315" s="17">
        <v>926</v>
      </c>
      <c r="B315" s="17" t="s">
        <v>17</v>
      </c>
      <c r="C315" s="19" t="s">
        <v>162</v>
      </c>
      <c r="D315" s="7" t="s">
        <v>19</v>
      </c>
      <c r="E315" s="8">
        <f>E317+E319+E321</f>
        <v>5092720.890000001</v>
      </c>
      <c r="F315" s="20">
        <f>E316/E315</f>
        <v>0.9487746185909669</v>
      </c>
      <c r="G315" s="8">
        <f>G317+G319+G321</f>
        <v>3201265.89</v>
      </c>
      <c r="H315" s="8">
        <f>H317+H319+H321</f>
        <v>3600</v>
      </c>
      <c r="I315" s="8">
        <f>I317+I319+I321</f>
        <v>3197665.89</v>
      </c>
      <c r="J315" s="8">
        <f>J317+J319+J321</f>
        <v>1598755</v>
      </c>
      <c r="K315" s="8">
        <f>K317+K319+K321</f>
        <v>292700</v>
      </c>
      <c r="L315" s="8">
        <f>L317+L319+L321</f>
        <v>0</v>
      </c>
      <c r="M315" s="8">
        <f>M317+M319+M321</f>
        <v>0</v>
      </c>
      <c r="N315" s="8">
        <f>N317+N319+N321</f>
        <v>0</v>
      </c>
      <c r="O315" s="5"/>
      <c r="P315" s="5"/>
    </row>
    <row r="316" spans="1:16" s="6" customFormat="1" ht="27" customHeight="1">
      <c r="A316" s="17"/>
      <c r="B316" s="17"/>
      <c r="C316" s="19"/>
      <c r="D316" s="7" t="s">
        <v>20</v>
      </c>
      <c r="E316" s="8">
        <f>E318+E320+E322</f>
        <v>4831844.32</v>
      </c>
      <c r="F316" s="20"/>
      <c r="G316" s="8">
        <f>G318+G320+G322</f>
        <v>2968850.67</v>
      </c>
      <c r="H316" s="8">
        <f>H318+H320+H322</f>
        <v>3497.1</v>
      </c>
      <c r="I316" s="8">
        <f>I318+I320+I322</f>
        <v>2965353.57</v>
      </c>
      <c r="J316" s="8">
        <f>J318+J320+J322</f>
        <v>1594263.09</v>
      </c>
      <c r="K316" s="8">
        <f>K318+K320+K322</f>
        <v>268730.56</v>
      </c>
      <c r="L316" s="8">
        <f>L318+L320+L322</f>
        <v>0</v>
      </c>
      <c r="M316" s="8">
        <f>M318+M320+M322</f>
        <v>0</v>
      </c>
      <c r="N316" s="8">
        <f>N318+N320+N322</f>
        <v>0</v>
      </c>
      <c r="O316" s="5"/>
      <c r="P316" s="5"/>
    </row>
    <row r="317" spans="1:18" s="6" customFormat="1" ht="24" customHeight="1">
      <c r="A317" s="24">
        <v>926</v>
      </c>
      <c r="B317" s="24">
        <v>92601</v>
      </c>
      <c r="C317" s="25" t="s">
        <v>163</v>
      </c>
      <c r="D317" s="9" t="s">
        <v>19</v>
      </c>
      <c r="E317" s="11">
        <f aca="true" t="shared" si="31" ref="E317:E322">G317+J317+K317+L317+M317+N317</f>
        <v>2949526.89</v>
      </c>
      <c r="F317" s="27">
        <f>E318/E317</f>
        <v>0.923339020652224</v>
      </c>
      <c r="G317" s="11">
        <f aca="true" t="shared" si="32" ref="G317:G322">H317+I317</f>
        <v>2949526.89</v>
      </c>
      <c r="H317" s="11"/>
      <c r="I317" s="11">
        <v>2949526.89</v>
      </c>
      <c r="J317" s="11"/>
      <c r="K317" s="11"/>
      <c r="L317" s="11"/>
      <c r="M317" s="11"/>
      <c r="N317" s="11"/>
      <c r="O317" s="5"/>
      <c r="P317" s="5"/>
      <c r="Q317" s="13"/>
      <c r="R317" s="13"/>
    </row>
    <row r="318" spans="1:18" s="6" customFormat="1" ht="24" customHeight="1">
      <c r="A318" s="24"/>
      <c r="B318" s="24"/>
      <c r="C318" s="25"/>
      <c r="D318" s="9" t="s">
        <v>20</v>
      </c>
      <c r="E318" s="11">
        <f t="shared" si="31"/>
        <v>2723413.27</v>
      </c>
      <c r="F318" s="27"/>
      <c r="G318" s="11">
        <f t="shared" si="32"/>
        <v>2723413.27</v>
      </c>
      <c r="H318" s="11"/>
      <c r="I318" s="11">
        <v>2723413.27</v>
      </c>
      <c r="J318" s="11"/>
      <c r="K318" s="11"/>
      <c r="L318" s="11"/>
      <c r="M318" s="11"/>
      <c r="N318" s="11"/>
      <c r="O318" s="5"/>
      <c r="P318" s="5"/>
      <c r="Q318" s="13"/>
      <c r="R318" s="13"/>
    </row>
    <row r="319" spans="1:16" s="6" customFormat="1" ht="24" customHeight="1">
      <c r="A319" s="24">
        <v>926</v>
      </c>
      <c r="B319" s="24">
        <v>92605</v>
      </c>
      <c r="C319" s="25" t="s">
        <v>164</v>
      </c>
      <c r="D319" s="9" t="s">
        <v>19</v>
      </c>
      <c r="E319" s="11">
        <f t="shared" si="31"/>
        <v>1598755</v>
      </c>
      <c r="F319" s="27">
        <f>E320/E319</f>
        <v>0.9971903700066614</v>
      </c>
      <c r="G319" s="11">
        <f t="shared" si="32"/>
        <v>0</v>
      </c>
      <c r="H319" s="11"/>
      <c r="I319" s="11"/>
      <c r="J319" s="11">
        <v>1598755</v>
      </c>
      <c r="K319" s="11"/>
      <c r="L319" s="11"/>
      <c r="M319" s="11"/>
      <c r="N319" s="11"/>
      <c r="O319" s="5"/>
      <c r="P319" s="5"/>
    </row>
    <row r="320" spans="1:16" s="6" customFormat="1" ht="24" customHeight="1">
      <c r="A320" s="24"/>
      <c r="B320" s="24"/>
      <c r="C320" s="25"/>
      <c r="D320" s="9" t="s">
        <v>20</v>
      </c>
      <c r="E320" s="11">
        <f t="shared" si="31"/>
        <v>1594263.09</v>
      </c>
      <c r="F320" s="27"/>
      <c r="G320" s="11">
        <f t="shared" si="32"/>
        <v>0</v>
      </c>
      <c r="H320" s="11"/>
      <c r="I320" s="11"/>
      <c r="J320" s="11">
        <v>1594263.09</v>
      </c>
      <c r="K320" s="11"/>
      <c r="L320" s="11"/>
      <c r="M320" s="11"/>
      <c r="N320" s="11"/>
      <c r="O320" s="5"/>
      <c r="P320" s="5"/>
    </row>
    <row r="321" spans="1:16" s="6" customFormat="1" ht="24" customHeight="1">
      <c r="A321" s="24">
        <v>926</v>
      </c>
      <c r="B321" s="24">
        <v>92695</v>
      </c>
      <c r="C321" s="25" t="s">
        <v>24</v>
      </c>
      <c r="D321" s="9" t="s">
        <v>19</v>
      </c>
      <c r="E321" s="11">
        <f t="shared" si="31"/>
        <v>544439</v>
      </c>
      <c r="F321" s="27">
        <f>E322/E321</f>
        <v>0.944399574607991</v>
      </c>
      <c r="G321" s="11">
        <f t="shared" si="32"/>
        <v>251739</v>
      </c>
      <c r="H321" s="11">
        <v>3600</v>
      </c>
      <c r="I321" s="11">
        <v>248139</v>
      </c>
      <c r="J321" s="11"/>
      <c r="K321" s="11">
        <v>292700</v>
      </c>
      <c r="L321" s="11"/>
      <c r="M321" s="11"/>
      <c r="N321" s="11"/>
      <c r="O321" s="5"/>
      <c r="P321" s="5"/>
    </row>
    <row r="322" spans="1:16" s="6" customFormat="1" ht="24" customHeight="1">
      <c r="A322" s="24"/>
      <c r="B322" s="24"/>
      <c r="C322" s="25"/>
      <c r="D322" s="9" t="s">
        <v>20</v>
      </c>
      <c r="E322" s="11">
        <f t="shared" si="31"/>
        <v>514167.95999999996</v>
      </c>
      <c r="F322" s="27"/>
      <c r="G322" s="11">
        <f t="shared" si="32"/>
        <v>245437.4</v>
      </c>
      <c r="H322" s="11">
        <v>3497.1</v>
      </c>
      <c r="I322" s="11">
        <v>241940.3</v>
      </c>
      <c r="J322" s="11"/>
      <c r="K322" s="11">
        <v>268730.56</v>
      </c>
      <c r="L322" s="11"/>
      <c r="M322" s="11"/>
      <c r="N322" s="11"/>
      <c r="O322" s="5"/>
      <c r="P322" s="5"/>
    </row>
    <row r="323" spans="1:16" s="6" customFormat="1" ht="30" customHeight="1">
      <c r="A323" s="17" t="s">
        <v>165</v>
      </c>
      <c r="B323" s="17"/>
      <c r="C323" s="17"/>
      <c r="D323" s="7" t="s">
        <v>19</v>
      </c>
      <c r="E323" s="8">
        <f>E7+E17+E21+E39+E47+E61+E65+E83+E87+E115+E123+E131+E167+E171+E187+E217+E231+E271+E291+E311+E315+E33+E13+E111+E253</f>
        <v>782605144.0509999</v>
      </c>
      <c r="F323" s="20">
        <f>E324/E323</f>
        <v>0.9758847689227941</v>
      </c>
      <c r="G323" s="8">
        <f>G7+G17+G21+G39+G47+G61+G65+G83+G87+G115+G123+G131+G167+G171+G187+G217+G231+G271+G291+G311+G315+G33+G13+G111+G253</f>
        <v>544871377.5509999</v>
      </c>
      <c r="H323" s="8">
        <f>H7+H17+H21+H39+H47+H61+H65+H83+H87+H115+H123+H131+H167+H171+H187+H217+H231+H271+H291+H311+H315+H33+H13+H111+H253</f>
        <v>325396746.55</v>
      </c>
      <c r="I323" s="8">
        <f>I7+I17+I21+I39+I47+I61+I65+I83+I87+I115+I123+I131+I167+I171+I187+I217+I231+I271+I291+I311+I315+I33+I13+I111+I253</f>
        <v>219474631.001</v>
      </c>
      <c r="J323" s="8">
        <f>J7+J17+J21+J39+J47+J61+J65+J83+J87+J115+J123+J131+J167+J171+J187+J217+J231+J271+J291+J311+J315+J33+J13+J111+J253</f>
        <v>95621726.83000001</v>
      </c>
      <c r="K323" s="8">
        <f>K7+K17+K21+K39+K47+K61+K65+K83+K87+K115+K123+K131+K167+K171+K187+K217+K231+K271+K291+K311+K315+K33+K13+K111+K253</f>
        <v>120073285.17000002</v>
      </c>
      <c r="L323" s="8">
        <f>L7+L17+L21+L39+L47+L61+L65+L83+L87+L115+L123+L131+L167+L171+L187+L217+L231+L271+L291+L311+L315+L33+L13+L111+L253</f>
        <v>6100258.68</v>
      </c>
      <c r="M323" s="8">
        <f>M7+M17+M21+M39+M47+M61+M65+M83+M87+M115+M123+M131+M167+M171+M187+M217+M231+M271+M291+M311+M315+M33+M13+M111+M253</f>
        <v>1038495.82</v>
      </c>
      <c r="N323" s="8">
        <f>N7+N17+N21+N39+N47+N61+N65+N83+N87+N115+N123+N131+N167+N171+N187+N217+N231+N271+N291+N311+N315+N33+N13+N111+N253</f>
        <v>14900000</v>
      </c>
      <c r="O323" s="5"/>
      <c r="P323" s="5"/>
    </row>
    <row r="324" spans="1:16" s="6" customFormat="1" ht="30" customHeight="1">
      <c r="A324" s="17"/>
      <c r="B324" s="17"/>
      <c r="C324" s="17"/>
      <c r="D324" s="7" t="s">
        <v>20</v>
      </c>
      <c r="E324" s="8">
        <f>E8+E18+E22+E40+E48+E62+E66+E84+E88+E116+E124+E132+E168+E172+E188+E218+E232+E272+E292+E312+E316+E34+E14+E112+E254</f>
        <v>763732440.16</v>
      </c>
      <c r="F324" s="20"/>
      <c r="G324" s="8">
        <f>G8+G18+G22+G40+G48+G62+G66+G84+G88+G116+G124+G132+G168+G172+G188+G218+G232+G272+G292+G312+G316+G34+G14+G112+G254</f>
        <v>532639893.31000006</v>
      </c>
      <c r="H324" s="8">
        <f>H8+H18+H22+H40+H48+H62+H66+H84+H88+H116+H124+H132+H168+H172+H188+H218+H232+H272+H292+H312+H316+H34+H14+H112+H254</f>
        <v>322617299.16999996</v>
      </c>
      <c r="I324" s="8">
        <f>I8+I18+I22+I40+I48+I62+I66+I84+I88+I116+I124+I132+I168+I172+I188+I218+I232+I272+I292+I312+I316+I34+I14+I112+I254</f>
        <v>210022594.14000002</v>
      </c>
      <c r="J324" s="8">
        <f>J8+J18+J22+J40+J48+J62+J66+J84+J88+J116+J124+J132+J168+J172+J188+J218+J232+J272+J292+J312+J316+J34+J14+J112+J254</f>
        <v>94729700.33000003</v>
      </c>
      <c r="K324" s="8">
        <f>K8+K18+K22+K40+K48+K62+K66+K84+K88+K116+K124+K132+K168+K172+K188+K218+K232+K272+K292+K312+K316+K34+K14+K112+K254</f>
        <v>119675569.19999999</v>
      </c>
      <c r="L324" s="8">
        <f>L8+L18+L22+L40+L48+L62+L66+L84+L88+L116+L124+L132+L168+L172+L188+L218+L232+L272+L292+L312+L316+L34+L14+L112+L254</f>
        <v>4633321.32</v>
      </c>
      <c r="M324" s="8">
        <f>M8+M18+M22+M40+M48+M62+M66+M84+M88+M116+M124+M132+M168+M172+M188+M218+M232+M272+M292+M312+M316+M34+M14+M112+M254</f>
        <v>0</v>
      </c>
      <c r="N324" s="8">
        <f>N8+N18+N22+N40+N48+N62+N66+N84+N88+N116+N124+N132+N168+N172+N188+N218+N232+N272+N292+N312+N316+N34+N14+N112+N254</f>
        <v>12053956</v>
      </c>
      <c r="O324" s="5"/>
      <c r="P324" s="5"/>
    </row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49">
    <mergeCell ref="A321:A322"/>
    <mergeCell ref="B321:B322"/>
    <mergeCell ref="C321:C322"/>
    <mergeCell ref="F321:F322"/>
    <mergeCell ref="A323:C324"/>
    <mergeCell ref="F323:F324"/>
    <mergeCell ref="A317:A318"/>
    <mergeCell ref="B317:B318"/>
    <mergeCell ref="C317:C318"/>
    <mergeCell ref="F317:F318"/>
    <mergeCell ref="A319:A320"/>
    <mergeCell ref="B319:B320"/>
    <mergeCell ref="C319:C320"/>
    <mergeCell ref="F319:F320"/>
    <mergeCell ref="A313:A314"/>
    <mergeCell ref="B313:B314"/>
    <mergeCell ref="C313:C314"/>
    <mergeCell ref="F313:F314"/>
    <mergeCell ref="A315:A316"/>
    <mergeCell ref="B315:B316"/>
    <mergeCell ref="C315:C316"/>
    <mergeCell ref="F315:F316"/>
    <mergeCell ref="A309:A310"/>
    <mergeCell ref="B309:B310"/>
    <mergeCell ref="C309:C310"/>
    <mergeCell ref="F309:F310"/>
    <mergeCell ref="A311:A312"/>
    <mergeCell ref="B311:B312"/>
    <mergeCell ref="C311:C312"/>
    <mergeCell ref="F311:F312"/>
    <mergeCell ref="A305:A306"/>
    <mergeCell ref="B305:B306"/>
    <mergeCell ref="C305:C306"/>
    <mergeCell ref="F305:F306"/>
    <mergeCell ref="A307:A308"/>
    <mergeCell ref="B307:B308"/>
    <mergeCell ref="C307:C308"/>
    <mergeCell ref="F307:F308"/>
    <mergeCell ref="A301:A302"/>
    <mergeCell ref="B301:B302"/>
    <mergeCell ref="C301:C302"/>
    <mergeCell ref="F301:F302"/>
    <mergeCell ref="A303:A304"/>
    <mergeCell ref="B303:B304"/>
    <mergeCell ref="C303:C304"/>
    <mergeCell ref="F303:F304"/>
    <mergeCell ref="A297:A298"/>
    <mergeCell ref="B297:B298"/>
    <mergeCell ref="C297:C298"/>
    <mergeCell ref="F297:F298"/>
    <mergeCell ref="A299:A300"/>
    <mergeCell ref="B299:B300"/>
    <mergeCell ref="C299:C300"/>
    <mergeCell ref="F299:F300"/>
    <mergeCell ref="A293:A294"/>
    <mergeCell ref="B293:B294"/>
    <mergeCell ref="C293:C294"/>
    <mergeCell ref="F293:F294"/>
    <mergeCell ref="A295:A296"/>
    <mergeCell ref="B295:B296"/>
    <mergeCell ref="C295:C296"/>
    <mergeCell ref="F295:F296"/>
    <mergeCell ref="A289:A290"/>
    <mergeCell ref="B289:B290"/>
    <mergeCell ref="C289:C290"/>
    <mergeCell ref="F289:F290"/>
    <mergeCell ref="A291:A292"/>
    <mergeCell ref="B291:B292"/>
    <mergeCell ref="C291:C292"/>
    <mergeCell ref="F291:F292"/>
    <mergeCell ref="A285:A286"/>
    <mergeCell ref="B285:B286"/>
    <mergeCell ref="C285:C286"/>
    <mergeCell ref="F285:F286"/>
    <mergeCell ref="A287:A288"/>
    <mergeCell ref="B287:B288"/>
    <mergeCell ref="C287:C288"/>
    <mergeCell ref="F287:F288"/>
    <mergeCell ref="A281:A282"/>
    <mergeCell ref="B281:B282"/>
    <mergeCell ref="C281:C282"/>
    <mergeCell ref="F281:F282"/>
    <mergeCell ref="A283:A284"/>
    <mergeCell ref="B283:B284"/>
    <mergeCell ref="C283:C284"/>
    <mergeCell ref="F283:F284"/>
    <mergeCell ref="A277:A278"/>
    <mergeCell ref="B277:B278"/>
    <mergeCell ref="C277:C278"/>
    <mergeCell ref="F277:F278"/>
    <mergeCell ref="A279:A280"/>
    <mergeCell ref="B279:B280"/>
    <mergeCell ref="C279:C280"/>
    <mergeCell ref="F279:F280"/>
    <mergeCell ref="A273:A274"/>
    <mergeCell ref="B273:B274"/>
    <mergeCell ref="C273:C274"/>
    <mergeCell ref="F273:F274"/>
    <mergeCell ref="A275:A276"/>
    <mergeCell ref="B275:B276"/>
    <mergeCell ref="C275:C276"/>
    <mergeCell ref="F275:F276"/>
    <mergeCell ref="A269:A270"/>
    <mergeCell ref="B269:B270"/>
    <mergeCell ref="C269:C270"/>
    <mergeCell ref="F269:F270"/>
    <mergeCell ref="A271:A272"/>
    <mergeCell ref="B271:B272"/>
    <mergeCell ref="C271:C272"/>
    <mergeCell ref="F271:F272"/>
    <mergeCell ref="A265:A266"/>
    <mergeCell ref="B265:B266"/>
    <mergeCell ref="C265:C266"/>
    <mergeCell ref="F265:F266"/>
    <mergeCell ref="A267:A268"/>
    <mergeCell ref="B267:B268"/>
    <mergeCell ref="C267:C268"/>
    <mergeCell ref="F267:F268"/>
    <mergeCell ref="A261:A262"/>
    <mergeCell ref="B261:B262"/>
    <mergeCell ref="C261:C262"/>
    <mergeCell ref="F261:F262"/>
    <mergeCell ref="A263:A264"/>
    <mergeCell ref="B263:B264"/>
    <mergeCell ref="C263:C264"/>
    <mergeCell ref="F263:F264"/>
    <mergeCell ref="A257:A258"/>
    <mergeCell ref="B257:B258"/>
    <mergeCell ref="C257:C258"/>
    <mergeCell ref="F257:F258"/>
    <mergeCell ref="A259:A260"/>
    <mergeCell ref="B259:B260"/>
    <mergeCell ref="C259:C260"/>
    <mergeCell ref="F259:F260"/>
    <mergeCell ref="A253:A254"/>
    <mergeCell ref="B253:B254"/>
    <mergeCell ref="C253:C254"/>
    <mergeCell ref="F253:F254"/>
    <mergeCell ref="A255:A256"/>
    <mergeCell ref="B255:B256"/>
    <mergeCell ref="C255:C256"/>
    <mergeCell ref="F255:F256"/>
    <mergeCell ref="A249:A250"/>
    <mergeCell ref="B249:B250"/>
    <mergeCell ref="C249:C250"/>
    <mergeCell ref="F249:F250"/>
    <mergeCell ref="A251:A252"/>
    <mergeCell ref="B251:B252"/>
    <mergeCell ref="C251:C252"/>
    <mergeCell ref="F251:F252"/>
    <mergeCell ref="A245:A246"/>
    <mergeCell ref="B245:B246"/>
    <mergeCell ref="C245:C246"/>
    <mergeCell ref="F245:F246"/>
    <mergeCell ref="A247:A248"/>
    <mergeCell ref="B247:B248"/>
    <mergeCell ref="C247:C248"/>
    <mergeCell ref="F247:F248"/>
    <mergeCell ref="A241:A242"/>
    <mergeCell ref="B241:B242"/>
    <mergeCell ref="C241:C242"/>
    <mergeCell ref="F241:F242"/>
    <mergeCell ref="A243:A244"/>
    <mergeCell ref="B243:B244"/>
    <mergeCell ref="C243:C244"/>
    <mergeCell ref="F243:F244"/>
    <mergeCell ref="A237:A238"/>
    <mergeCell ref="B237:B238"/>
    <mergeCell ref="C237:C238"/>
    <mergeCell ref="F237:F238"/>
    <mergeCell ref="A239:A240"/>
    <mergeCell ref="B239:B240"/>
    <mergeCell ref="C239:C240"/>
    <mergeCell ref="F239:F240"/>
    <mergeCell ref="A233:A234"/>
    <mergeCell ref="B233:B234"/>
    <mergeCell ref="C233:C234"/>
    <mergeCell ref="F233:F234"/>
    <mergeCell ref="A235:A236"/>
    <mergeCell ref="B235:B236"/>
    <mergeCell ref="C235:C236"/>
    <mergeCell ref="F235:F236"/>
    <mergeCell ref="A229:A230"/>
    <mergeCell ref="B229:B230"/>
    <mergeCell ref="C229:C230"/>
    <mergeCell ref="F229:F230"/>
    <mergeCell ref="A231:A232"/>
    <mergeCell ref="B231:B232"/>
    <mergeCell ref="C231:C232"/>
    <mergeCell ref="F231:F232"/>
    <mergeCell ref="A225:A226"/>
    <mergeCell ref="B225:B226"/>
    <mergeCell ref="C225:C226"/>
    <mergeCell ref="F225:F226"/>
    <mergeCell ref="A227:A228"/>
    <mergeCell ref="B227:B228"/>
    <mergeCell ref="C227:C228"/>
    <mergeCell ref="F227:F228"/>
    <mergeCell ref="A221:A222"/>
    <mergeCell ref="B221:B222"/>
    <mergeCell ref="C221:C222"/>
    <mergeCell ref="F221:F222"/>
    <mergeCell ref="A223:A224"/>
    <mergeCell ref="B223:B224"/>
    <mergeCell ref="C223:C224"/>
    <mergeCell ref="F223:F224"/>
    <mergeCell ref="A217:A218"/>
    <mergeCell ref="B217:B218"/>
    <mergeCell ref="C217:C218"/>
    <mergeCell ref="F217:F218"/>
    <mergeCell ref="A219:A220"/>
    <mergeCell ref="B219:B220"/>
    <mergeCell ref="C219:C220"/>
    <mergeCell ref="F219:F220"/>
    <mergeCell ref="A213:A214"/>
    <mergeCell ref="B213:B214"/>
    <mergeCell ref="C213:C214"/>
    <mergeCell ref="F213:F214"/>
    <mergeCell ref="A215:A216"/>
    <mergeCell ref="B215:B216"/>
    <mergeCell ref="C215:C216"/>
    <mergeCell ref="F215:F216"/>
    <mergeCell ref="A209:A210"/>
    <mergeCell ref="B209:B210"/>
    <mergeCell ref="C209:C210"/>
    <mergeCell ref="F209:F210"/>
    <mergeCell ref="A211:A212"/>
    <mergeCell ref="B211:B212"/>
    <mergeCell ref="C211:C212"/>
    <mergeCell ref="F211:F212"/>
    <mergeCell ref="A205:A206"/>
    <mergeCell ref="B205:B206"/>
    <mergeCell ref="C205:C206"/>
    <mergeCell ref="F205:F206"/>
    <mergeCell ref="A207:A208"/>
    <mergeCell ref="B207:B208"/>
    <mergeCell ref="C207:C208"/>
    <mergeCell ref="F207:F208"/>
    <mergeCell ref="A201:A202"/>
    <mergeCell ref="B201:B202"/>
    <mergeCell ref="C201:C202"/>
    <mergeCell ref="F201:F202"/>
    <mergeCell ref="A203:A204"/>
    <mergeCell ref="B203:B204"/>
    <mergeCell ref="C203:C204"/>
    <mergeCell ref="F203:F204"/>
    <mergeCell ref="A197:A198"/>
    <mergeCell ref="B197:B198"/>
    <mergeCell ref="C197:C198"/>
    <mergeCell ref="F197:F198"/>
    <mergeCell ref="A199:A200"/>
    <mergeCell ref="B199:B200"/>
    <mergeCell ref="C199:C200"/>
    <mergeCell ref="F199:F200"/>
    <mergeCell ref="A193:A194"/>
    <mergeCell ref="B193:B194"/>
    <mergeCell ref="C193:C194"/>
    <mergeCell ref="F193:F194"/>
    <mergeCell ref="A195:A196"/>
    <mergeCell ref="B195:B196"/>
    <mergeCell ref="C195:C196"/>
    <mergeCell ref="F195:F196"/>
    <mergeCell ref="A189:A190"/>
    <mergeCell ref="B189:B190"/>
    <mergeCell ref="C189:C190"/>
    <mergeCell ref="F189:F190"/>
    <mergeCell ref="A191:A192"/>
    <mergeCell ref="B191:B192"/>
    <mergeCell ref="C191:C192"/>
    <mergeCell ref="F191:F192"/>
    <mergeCell ref="A185:A186"/>
    <mergeCell ref="B185:B186"/>
    <mergeCell ref="C185:C186"/>
    <mergeCell ref="F185:F186"/>
    <mergeCell ref="A187:A188"/>
    <mergeCell ref="B187:B188"/>
    <mergeCell ref="C187:C188"/>
    <mergeCell ref="F187:F188"/>
    <mergeCell ref="A181:A182"/>
    <mergeCell ref="B181:B182"/>
    <mergeCell ref="C181:C182"/>
    <mergeCell ref="F181:F182"/>
    <mergeCell ref="A183:A184"/>
    <mergeCell ref="B183:B184"/>
    <mergeCell ref="C183:C184"/>
    <mergeCell ref="F183:F184"/>
    <mergeCell ref="A177:A178"/>
    <mergeCell ref="B177:B178"/>
    <mergeCell ref="C177:C178"/>
    <mergeCell ref="F177:F178"/>
    <mergeCell ref="A179:A180"/>
    <mergeCell ref="B179:B180"/>
    <mergeCell ref="C179:C180"/>
    <mergeCell ref="F179:F180"/>
    <mergeCell ref="A173:A174"/>
    <mergeCell ref="B173:B174"/>
    <mergeCell ref="C173:C174"/>
    <mergeCell ref="F173:F174"/>
    <mergeCell ref="A175:A176"/>
    <mergeCell ref="B175:B176"/>
    <mergeCell ref="C175:C176"/>
    <mergeCell ref="F175:F176"/>
    <mergeCell ref="A169:A170"/>
    <mergeCell ref="B169:B170"/>
    <mergeCell ref="C169:C170"/>
    <mergeCell ref="F169:F170"/>
    <mergeCell ref="A171:A172"/>
    <mergeCell ref="B171:B172"/>
    <mergeCell ref="C171:C172"/>
    <mergeCell ref="F171:F172"/>
    <mergeCell ref="A165:A166"/>
    <mergeCell ref="B165:B166"/>
    <mergeCell ref="C165:C166"/>
    <mergeCell ref="F165:F166"/>
    <mergeCell ref="A167:A168"/>
    <mergeCell ref="B167:B168"/>
    <mergeCell ref="C167:C168"/>
    <mergeCell ref="F167:F168"/>
    <mergeCell ref="A161:A162"/>
    <mergeCell ref="B161:B162"/>
    <mergeCell ref="C161:C162"/>
    <mergeCell ref="F161:F162"/>
    <mergeCell ref="A163:A164"/>
    <mergeCell ref="B163:B164"/>
    <mergeCell ref="C163:C164"/>
    <mergeCell ref="F163:F164"/>
    <mergeCell ref="A157:A158"/>
    <mergeCell ref="B157:B158"/>
    <mergeCell ref="C157:C158"/>
    <mergeCell ref="F157:F158"/>
    <mergeCell ref="A159:A160"/>
    <mergeCell ref="B159:B160"/>
    <mergeCell ref="C159:C160"/>
    <mergeCell ref="F159:F160"/>
    <mergeCell ref="A153:A154"/>
    <mergeCell ref="B153:B154"/>
    <mergeCell ref="C153:C154"/>
    <mergeCell ref="F153:F154"/>
    <mergeCell ref="A155:A156"/>
    <mergeCell ref="B155:B156"/>
    <mergeCell ref="C155:C156"/>
    <mergeCell ref="F155:F156"/>
    <mergeCell ref="A149:A150"/>
    <mergeCell ref="B149:B150"/>
    <mergeCell ref="C149:C150"/>
    <mergeCell ref="F149:F150"/>
    <mergeCell ref="A151:A152"/>
    <mergeCell ref="B151:B152"/>
    <mergeCell ref="C151:C152"/>
    <mergeCell ref="F151:F152"/>
    <mergeCell ref="A145:A146"/>
    <mergeCell ref="B145:B146"/>
    <mergeCell ref="C145:C146"/>
    <mergeCell ref="F145:F146"/>
    <mergeCell ref="A147:A148"/>
    <mergeCell ref="B147:B148"/>
    <mergeCell ref="C147:C148"/>
    <mergeCell ref="F147:F148"/>
    <mergeCell ref="A141:A142"/>
    <mergeCell ref="B141:B142"/>
    <mergeCell ref="C141:C142"/>
    <mergeCell ref="F141:F142"/>
    <mergeCell ref="A143:A144"/>
    <mergeCell ref="B143:B144"/>
    <mergeCell ref="C143:C144"/>
    <mergeCell ref="F143:F144"/>
    <mergeCell ref="A137:A138"/>
    <mergeCell ref="B137:B138"/>
    <mergeCell ref="C137:C138"/>
    <mergeCell ref="F137:F138"/>
    <mergeCell ref="A139:A140"/>
    <mergeCell ref="B139:B140"/>
    <mergeCell ref="C139:C140"/>
    <mergeCell ref="F139:F140"/>
    <mergeCell ref="A133:A134"/>
    <mergeCell ref="B133:B134"/>
    <mergeCell ref="C133:C134"/>
    <mergeCell ref="F133:F134"/>
    <mergeCell ref="A135:A136"/>
    <mergeCell ref="B135:B136"/>
    <mergeCell ref="C135:C136"/>
    <mergeCell ref="F135:F136"/>
    <mergeCell ref="A129:A130"/>
    <mergeCell ref="B129:B130"/>
    <mergeCell ref="C129:C130"/>
    <mergeCell ref="F129:F130"/>
    <mergeCell ref="A131:A132"/>
    <mergeCell ref="B131:B132"/>
    <mergeCell ref="C131:C132"/>
    <mergeCell ref="F131:F132"/>
    <mergeCell ref="A125:A126"/>
    <mergeCell ref="B125:B126"/>
    <mergeCell ref="C125:C126"/>
    <mergeCell ref="F125:F126"/>
    <mergeCell ref="A127:A128"/>
    <mergeCell ref="B127:B128"/>
    <mergeCell ref="C127:C128"/>
    <mergeCell ref="F127:F128"/>
    <mergeCell ref="A121:A122"/>
    <mergeCell ref="B121:B122"/>
    <mergeCell ref="C121:C122"/>
    <mergeCell ref="F121:F122"/>
    <mergeCell ref="A123:A124"/>
    <mergeCell ref="B123:B124"/>
    <mergeCell ref="C123:C124"/>
    <mergeCell ref="F123:F124"/>
    <mergeCell ref="A117:A118"/>
    <mergeCell ref="B117:B118"/>
    <mergeCell ref="C117:C118"/>
    <mergeCell ref="F117:F118"/>
    <mergeCell ref="A119:A120"/>
    <mergeCell ref="B119:B120"/>
    <mergeCell ref="C119:C120"/>
    <mergeCell ref="F119:F120"/>
    <mergeCell ref="A113:A114"/>
    <mergeCell ref="B113:B114"/>
    <mergeCell ref="C113:C114"/>
    <mergeCell ref="F113:F114"/>
    <mergeCell ref="A115:A116"/>
    <mergeCell ref="B115:B116"/>
    <mergeCell ref="C115:C116"/>
    <mergeCell ref="F115:F116"/>
    <mergeCell ref="A109:A110"/>
    <mergeCell ref="B109:B110"/>
    <mergeCell ref="C109:C110"/>
    <mergeCell ref="F109:F110"/>
    <mergeCell ref="A111:A112"/>
    <mergeCell ref="B111:B112"/>
    <mergeCell ref="C111:C112"/>
    <mergeCell ref="F111:F112"/>
    <mergeCell ref="A105:A106"/>
    <mergeCell ref="B105:B106"/>
    <mergeCell ref="C105:C106"/>
    <mergeCell ref="F105:F106"/>
    <mergeCell ref="A107:A108"/>
    <mergeCell ref="B107:B108"/>
    <mergeCell ref="C107:C108"/>
    <mergeCell ref="F107:F108"/>
    <mergeCell ref="A101:A102"/>
    <mergeCell ref="B101:B102"/>
    <mergeCell ref="C101:C102"/>
    <mergeCell ref="F101:F102"/>
    <mergeCell ref="A103:A104"/>
    <mergeCell ref="B103:B104"/>
    <mergeCell ref="C103:C104"/>
    <mergeCell ref="F103:F104"/>
    <mergeCell ref="A97:A98"/>
    <mergeCell ref="B97:B98"/>
    <mergeCell ref="C97:C98"/>
    <mergeCell ref="F97:F98"/>
    <mergeCell ref="A99:A100"/>
    <mergeCell ref="B99:B100"/>
    <mergeCell ref="C99:C100"/>
    <mergeCell ref="F99:F100"/>
    <mergeCell ref="A93:A94"/>
    <mergeCell ref="B93:B94"/>
    <mergeCell ref="C93:C94"/>
    <mergeCell ref="F93:F94"/>
    <mergeCell ref="A95:A96"/>
    <mergeCell ref="B95:B96"/>
    <mergeCell ref="C95:C96"/>
    <mergeCell ref="F95:F96"/>
    <mergeCell ref="A89:A90"/>
    <mergeCell ref="B89:B90"/>
    <mergeCell ref="C89:C90"/>
    <mergeCell ref="F89:F90"/>
    <mergeCell ref="A91:A92"/>
    <mergeCell ref="B91:B92"/>
    <mergeCell ref="C91:C92"/>
    <mergeCell ref="F91:F92"/>
    <mergeCell ref="A85:A86"/>
    <mergeCell ref="B85:B86"/>
    <mergeCell ref="C85:C86"/>
    <mergeCell ref="F85:F86"/>
    <mergeCell ref="A87:A88"/>
    <mergeCell ref="B87:B88"/>
    <mergeCell ref="C87:C88"/>
    <mergeCell ref="F87:F88"/>
    <mergeCell ref="A81:A82"/>
    <mergeCell ref="B81:B82"/>
    <mergeCell ref="C81:C82"/>
    <mergeCell ref="F81:F82"/>
    <mergeCell ref="A83:A84"/>
    <mergeCell ref="B83:B84"/>
    <mergeCell ref="C83:C84"/>
    <mergeCell ref="F83:F84"/>
    <mergeCell ref="A77:A78"/>
    <mergeCell ref="B77:B78"/>
    <mergeCell ref="C77:C78"/>
    <mergeCell ref="F77:F78"/>
    <mergeCell ref="A79:A80"/>
    <mergeCell ref="B79:B80"/>
    <mergeCell ref="C79:C80"/>
    <mergeCell ref="F79:F80"/>
    <mergeCell ref="A73:A74"/>
    <mergeCell ref="B73:B74"/>
    <mergeCell ref="C73:C74"/>
    <mergeCell ref="F73:F74"/>
    <mergeCell ref="A75:A76"/>
    <mergeCell ref="B75:B76"/>
    <mergeCell ref="C75:C76"/>
    <mergeCell ref="F75:F76"/>
    <mergeCell ref="A69:A70"/>
    <mergeCell ref="B69:B70"/>
    <mergeCell ref="C69:C70"/>
    <mergeCell ref="F69:F70"/>
    <mergeCell ref="A71:A72"/>
    <mergeCell ref="B71:B72"/>
    <mergeCell ref="C71:C72"/>
    <mergeCell ref="F71:F72"/>
    <mergeCell ref="A65:A66"/>
    <mergeCell ref="B65:B66"/>
    <mergeCell ref="C65:C66"/>
    <mergeCell ref="F65:F66"/>
    <mergeCell ref="A67:A68"/>
    <mergeCell ref="B67:B68"/>
    <mergeCell ref="C67:C68"/>
    <mergeCell ref="F67:F68"/>
    <mergeCell ref="A61:A62"/>
    <mergeCell ref="B61:B62"/>
    <mergeCell ref="C61:C62"/>
    <mergeCell ref="F61:F62"/>
    <mergeCell ref="A63:A64"/>
    <mergeCell ref="B63:B64"/>
    <mergeCell ref="C63:C64"/>
    <mergeCell ref="F63:F64"/>
    <mergeCell ref="A57:A58"/>
    <mergeCell ref="B57:B58"/>
    <mergeCell ref="C57:C58"/>
    <mergeCell ref="F57:F58"/>
    <mergeCell ref="A59:A60"/>
    <mergeCell ref="B59:B60"/>
    <mergeCell ref="C59:C60"/>
    <mergeCell ref="F59:F60"/>
    <mergeCell ref="A53:A54"/>
    <mergeCell ref="B53:B54"/>
    <mergeCell ref="C53:C54"/>
    <mergeCell ref="F53:F54"/>
    <mergeCell ref="A55:A56"/>
    <mergeCell ref="B55:B56"/>
    <mergeCell ref="C55:C56"/>
    <mergeCell ref="F55:F56"/>
    <mergeCell ref="A49:A50"/>
    <mergeCell ref="B49:B50"/>
    <mergeCell ref="C49:C50"/>
    <mergeCell ref="F49:F50"/>
    <mergeCell ref="A51:A52"/>
    <mergeCell ref="B51:B52"/>
    <mergeCell ref="C51:C52"/>
    <mergeCell ref="F51:F52"/>
    <mergeCell ref="A45:A46"/>
    <mergeCell ref="B45:B46"/>
    <mergeCell ref="C45:C46"/>
    <mergeCell ref="F45:F46"/>
    <mergeCell ref="A47:A48"/>
    <mergeCell ref="B47:B48"/>
    <mergeCell ref="C47:C48"/>
    <mergeCell ref="F47:F48"/>
    <mergeCell ref="A41:A42"/>
    <mergeCell ref="B41:B42"/>
    <mergeCell ref="C41:C42"/>
    <mergeCell ref="F41:F42"/>
    <mergeCell ref="A43:A44"/>
    <mergeCell ref="B43:B44"/>
    <mergeCell ref="C43:C44"/>
    <mergeCell ref="F43:F44"/>
    <mergeCell ref="A37:A38"/>
    <mergeCell ref="B37:B38"/>
    <mergeCell ref="C37:C38"/>
    <mergeCell ref="F37:F38"/>
    <mergeCell ref="A39:A40"/>
    <mergeCell ref="B39:B40"/>
    <mergeCell ref="C39:C40"/>
    <mergeCell ref="F39:F40"/>
    <mergeCell ref="A33:A34"/>
    <mergeCell ref="B33:B34"/>
    <mergeCell ref="C33:C34"/>
    <mergeCell ref="F33:F34"/>
    <mergeCell ref="A35:A36"/>
    <mergeCell ref="B35:B36"/>
    <mergeCell ref="C35:C36"/>
    <mergeCell ref="F35:F36"/>
    <mergeCell ref="A29:A30"/>
    <mergeCell ref="B29:B30"/>
    <mergeCell ref="C29:C30"/>
    <mergeCell ref="F29:F30"/>
    <mergeCell ref="A31:A32"/>
    <mergeCell ref="B31:B32"/>
    <mergeCell ref="C31:C32"/>
    <mergeCell ref="F31:F32"/>
    <mergeCell ref="A25:A26"/>
    <mergeCell ref="B25:B26"/>
    <mergeCell ref="C25:C26"/>
    <mergeCell ref="F25:F26"/>
    <mergeCell ref="A27:A28"/>
    <mergeCell ref="B27:B28"/>
    <mergeCell ref="C27:C28"/>
    <mergeCell ref="F27:F28"/>
    <mergeCell ref="A21:A22"/>
    <mergeCell ref="B21:B22"/>
    <mergeCell ref="C21:C22"/>
    <mergeCell ref="F21:F22"/>
    <mergeCell ref="A23:A24"/>
    <mergeCell ref="B23:B24"/>
    <mergeCell ref="C23:C24"/>
    <mergeCell ref="F23:F24"/>
    <mergeCell ref="A17:A18"/>
    <mergeCell ref="B17:B18"/>
    <mergeCell ref="C17:C18"/>
    <mergeCell ref="F17:F18"/>
    <mergeCell ref="A19:A20"/>
    <mergeCell ref="B19:B20"/>
    <mergeCell ref="C19:C20"/>
    <mergeCell ref="F19:F20"/>
    <mergeCell ref="A13:A14"/>
    <mergeCell ref="B13:B14"/>
    <mergeCell ref="C13:C14"/>
    <mergeCell ref="F13:F14"/>
    <mergeCell ref="A15:A16"/>
    <mergeCell ref="B15:B16"/>
    <mergeCell ref="C15:C16"/>
    <mergeCell ref="F15:F16"/>
    <mergeCell ref="A9:A10"/>
    <mergeCell ref="B9:B10"/>
    <mergeCell ref="C9:C10"/>
    <mergeCell ref="F9:F10"/>
    <mergeCell ref="A11:A12"/>
    <mergeCell ref="B11:B12"/>
    <mergeCell ref="C11:C12"/>
    <mergeCell ref="F11:F12"/>
    <mergeCell ref="J5:J6"/>
    <mergeCell ref="K5:K6"/>
    <mergeCell ref="L5:L6"/>
    <mergeCell ref="M5:M6"/>
    <mergeCell ref="N5:N6"/>
    <mergeCell ref="A7:A8"/>
    <mergeCell ref="B7:B8"/>
    <mergeCell ref="C7:C8"/>
    <mergeCell ref="F7:F8"/>
    <mergeCell ref="L1:N1"/>
    <mergeCell ref="A3:N3"/>
    <mergeCell ref="A4:N4"/>
    <mergeCell ref="A5:A6"/>
    <mergeCell ref="B5:B6"/>
    <mergeCell ref="C5:C6"/>
    <mergeCell ref="D5:E6"/>
    <mergeCell ref="F5:F6"/>
    <mergeCell ref="G5:G6"/>
    <mergeCell ref="H5:I5"/>
  </mergeCells>
  <printOptions horizontalCentered="1"/>
  <pageMargins left="0.7083333333333334" right="0.7083333333333334" top="0.9840277777777777" bottom="0.6902777777777778" header="0.5118055555555555" footer="0.5118055555555555"/>
  <pageSetup firstPageNumber="40" useFirstPageNumber="1" fitToHeight="20" horizontalDpi="300" verticalDpi="300" orientation="landscape" paperSize="9" scale="68" r:id="rId1"/>
  <headerFooter alignWithMargins="0">
    <oddFooter>&amp;L&amp;P</oddFooter>
  </headerFooter>
  <rowBreaks count="14" manualBreakCount="14">
    <brk id="26" max="13" man="1"/>
    <brk id="50" max="13" man="1"/>
    <brk id="74" max="13" man="1"/>
    <brk id="96" max="13" man="1"/>
    <brk id="118" max="13" man="1"/>
    <brk id="138" max="13" man="1"/>
    <brk id="158" max="13" man="1"/>
    <brk id="172" max="13" man="1"/>
    <brk id="212" max="13" man="1"/>
    <brk id="236" max="13" man="1"/>
    <brk id="256" max="13" man="1"/>
    <brk id="276" max="13" man="1"/>
    <brk id="300" max="13" man="1"/>
    <brk id="3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2018-04-04T07:46:00Z</dcterms:created>
  <dcterms:modified xsi:type="dcterms:W3CDTF">2018-04-04T07:46:00Z</dcterms:modified>
  <cp:category/>
  <cp:version/>
  <cp:contentType/>
  <cp:contentStatus/>
</cp:coreProperties>
</file>