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'Arkusz1'!$A$1:$K$457</definedName>
    <definedName name="_xlnm.Print_Titles" localSheetId="1">'Arkusz1'!$18:$18</definedName>
  </definedNames>
  <calcPr fullCalcOnLoad="1"/>
</workbook>
</file>

<file path=xl/sharedStrings.xml><?xml version="1.0" encoding="utf-8"?>
<sst xmlns="http://schemas.openxmlformats.org/spreadsheetml/2006/main" count="692" uniqueCount="131">
  <si>
    <t>Załącznik Nr 1</t>
  </si>
  <si>
    <t>Dział</t>
  </si>
  <si>
    <t>Źródło dochodów</t>
  </si>
  <si>
    <t>Ogółem</t>
  </si>
  <si>
    <t>% wykonania kol. 4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</si>
  <si>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</si>
  <si>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</si>
  <si>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</si>
  <si>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</si>
  <si>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</si>
  <si>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010</t>
  </si>
  <si>
    <t>Rolnictwo i łowiectwo</t>
  </si>
  <si>
    <t>plan</t>
  </si>
  <si>
    <t xml:space="preserve">wykonanie </t>
  </si>
  <si>
    <t>600</t>
  </si>
  <si>
    <t>Transport i łączność</t>
  </si>
  <si>
    <t>Wpływy z innych lokalnych opłat pobieranych przez jednostki samorządu terytorialnego na podstawie odrębnych ustaw</t>
  </si>
  <si>
    <t>-</t>
  </si>
  <si>
    <t>Dotacje celowe otrzymane z gminy na zadania bieżące realizowane na podstawie porozumień (umów) między jednostkami samorządu terytorialnego</t>
  </si>
  <si>
    <t>Wpływy z różnych opłat</t>
  </si>
  <si>
    <t>Wpływy z różnych dochodów</t>
  </si>
  <si>
    <t>700</t>
  </si>
  <si>
    <t>Gospodarka mieszkaniowa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</si>
  <si>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</si>
  <si>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</si>
  <si>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710</t>
  </si>
  <si>
    <t>Działalność usługowa</t>
  </si>
  <si>
    <t>Informatyka</t>
  </si>
  <si>
    <t>750</t>
  </si>
  <si>
    <t>Administracja publiczna</t>
  </si>
  <si>
    <t>Dochody jednostek samorządu terytorialnego związane z realizacją zadań z zakresu administracji rządowej oraz innych zadań zleconych ustawami</t>
  </si>
  <si>
    <t>Wpływy z usług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</si>
  <si>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</si>
  <si>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</si>
  <si>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</si>
  <si>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</si>
  <si>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756
</t>
  </si>
  <si>
    <t>Dochody od osób prawnych, od osób fizycznych i od innych jednostek nieposiadających osobowości prawnej oraz wydatki związane z ich poborem</t>
  </si>
  <si>
    <t>Wpływy z opłaty skarbowej</t>
  </si>
  <si>
    <t>Wpływy z opłaty targowej</t>
  </si>
  <si>
    <t xml:space="preserve">Wpływy z opłat za zezwolenia na sprzedaż napojów alkoholowych </t>
  </si>
  <si>
    <t>Wpływy z dywidend</t>
  </si>
  <si>
    <t>Wpływy z opłat za koncesje i licencje</t>
  </si>
  <si>
    <t>758</t>
  </si>
  <si>
    <t>Różne rozliczenia</t>
  </si>
  <si>
    <t>Subwencje ogólne z budżetu państwa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</si>
  <si>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</si>
  <si>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</si>
  <si>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</si>
  <si>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</si>
  <si>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</si>
  <si>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</si>
  <si>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</si>
  <si>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</si>
  <si>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Edukacyjna opieka wychowawcza</t>
  </si>
  <si>
    <t>Gospodarka komunalna i ochrona środowiska</t>
  </si>
  <si>
    <t>Środki otrzymane od pozostałych jednostek zaliczanych do sektora finansów publicznych na realizację zadań bieżących jednostek zaliczanych do sektora finansów publicznych</t>
  </si>
  <si>
    <t>921</t>
  </si>
  <si>
    <t>Kultura i ochrona dziedzictwa narodowego</t>
  </si>
  <si>
    <t xml:space="preserve">Dotacje celowe otrzymane z budżetu państwa na zadania bieżące realizowane przez gminę na podstawie porozumień z organami administracji rządowej </t>
  </si>
  <si>
    <t>925</t>
  </si>
  <si>
    <t>Ogrody botaniczne i zoologiczne oraz naturalne obszary i obiekty chronionej przyrody</t>
  </si>
  <si>
    <t>926</t>
  </si>
  <si>
    <t xml:space="preserve">Kultura fizyczna </t>
  </si>
  <si>
    <t>Wpływy ze sprzedaży składników majątkowych</t>
  </si>
  <si>
    <t>Dotacje celowe otrzymane z budżetu państwa na zadania bieżące z zakresu administracji rządowej oraz inne zadania zlecone ustawami realizowane przez powiat</t>
  </si>
  <si>
    <t>Wpływy z opłaty komunikacyjnej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</si>
  <si>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</si>
  <si>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</si>
  <si>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Środki z Funduszu Pracy otrzymane przez powiat z przeznaczeniem na finansowanie kosztów wynagrodzenia i składek na ubezpieczenia społeczne pracowników powiatowego urzędu pracy</t>
  </si>
  <si>
    <t xml:space="preserve">Wpływy od rodziców z tytułu opłaty za pobyt dziecka w pieczy zastępczej </t>
  </si>
  <si>
    <t>Wpływy z tytułu grzywien, mandatów i innych kar pieniężnych od osób fizycznych</t>
  </si>
  <si>
    <t>Wpływy z pozostałych odsetek</t>
  </si>
  <si>
    <t xml:space="preserve">Wpływy z opłat z tytułu użytkowania wieczystego nieruchomości </t>
  </si>
  <si>
    <t>Wpływy z opłat za trwały zarząd, użytkowanie i służebności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</si>
  <si>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</si>
  <si>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</si>
  <si>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</si>
  <si>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</si>
  <si>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</si>
  <si>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</si>
  <si>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</si>
  <si>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podatku od czynności cywilnoprawnych</t>
  </si>
  <si>
    <t>Wpływy z podatku dochodowego od osób fizycznych</t>
  </si>
  <si>
    <t>Wpływy z podatku dochodowego od osób prawnych</t>
  </si>
  <si>
    <t>Wpływy z opłaty od posiadania psów</t>
  </si>
  <si>
    <t>Wpływy z odsetek od nieterminowych wpłat z tytułu podatków i opłat</t>
  </si>
  <si>
    <t>Wpływy z opłat za korzystanie z wychowania przedszkolnego</t>
  </si>
  <si>
    <t>Wpływy z odsetek od dotacji oraz płatności: wykorzystanych niezgodnie z przeznaczeniem lub wykorzystanych z naruszeniem procedur, o których mowa w art. 184 ustawy, pobranych nienależnie lub w nadmiernej wysokości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</si>
  <si>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</si>
  <si>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Wpływy z opłaty produktowej</t>
  </si>
  <si>
    <t>755</t>
  </si>
  <si>
    <t>Wpływy z opłat za wydanie prawa jazdy</t>
  </si>
  <si>
    <t>Dotacje celowe otrzymane z budżetu państwa na zadania bieżące z zakresu administracji rządowej zlecone powiatom, związane z realizacją dodatku wychowawczego oraz dodatku do zryczałtowanej kwoty stanowiących pomoc państwa w wychowaniu dzieci</t>
  </si>
  <si>
    <t>Dotacje otrzymane z państwowych funduszy celowych na realizację zadań bieżących jednostek sektora finansów publicznych</t>
  </si>
  <si>
    <t>Wpływy z otrzymanych spadków, zapisów i darowizn w postaci pieniężnej</t>
  </si>
  <si>
    <t xml:space="preserve">Wpływy z opłat za korzystanie z wyżywienia w jednostkach realizujących zadania z zakresu wychowania przedszkolnego </t>
  </si>
  <si>
    <r>
      <t xml:space="preserve">Dotacje celowe w ramach programów finansowanych z udziałem środków europejskich oraz środków, o których mowa w art. 5 ust. 3 pkt 5 lit. a i b ustawy, lub płatności w ramach budżetu środków europejskich, realizowanych przez jednostki samorządu terytorialnego </t>
    </r>
    <r>
      <rPr>
        <sz val="10"/>
        <rFont val="Times New Roman"/>
        <family val="1"/>
      </rPr>
      <t>(Płatności w zakresie budżetu środków europejskich)</t>
    </r>
  </si>
  <si>
    <r>
      <t xml:space="preserve"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 </t>
    </r>
    <r>
      <rPr>
        <sz val="10"/>
        <rFont val="Times New Roman"/>
        <family val="1"/>
      </rPr>
      <t>(Finansowanie programów ze środków bezzwrotnych pochodzących z Unii Europejskiej)</t>
    </r>
  </si>
  <si>
    <r>
  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  </r>
    <r>
      <rPr>
        <sz val="10"/>
        <rFont val="Times New Roman"/>
        <family val="1"/>
      </rPr>
      <t xml:space="preserve"> (Płatności w zakresie budżetu środków europejskich)</t>
    </r>
  </si>
  <si>
    <t>Dotacje celowe otrzymane z budżetu państwa na realizację zadań bieżących z zakresu administracji rządowej oraz innych zadań zleconych gminie (związkom gmin, związkom powiatowo - gminnym) ustawami</t>
  </si>
  <si>
    <t>Wpływy z tytułu grzywien i innych kar pieniężnych od osób prawnych i innych jednostek organizacyjnych</t>
  </si>
  <si>
    <t xml:space="preserve">Wpływy z opłat za zezwolenia, akredytacje oraz opłaty ewidencyjne, w tym opłaty za częstotliwości </t>
  </si>
  <si>
    <t>Wpływy z rozliczeń/zwrotów z lat ubiegłych</t>
  </si>
  <si>
    <t>Wpływy z tytułu kar i odszkodowań wynikających z umów</t>
  </si>
  <si>
    <t>Środki na dofinansowanie własnych inwestycji gmin, powiatów (związków gmin, związków powiatowo - gminnych, związków powiatów), samorządów województw, pozyskane z innych źródeł</t>
  </si>
  <si>
    <t>Dotacje celowe otrzymane z budżetu państwa na realizację inwestycji i zakupów inwestycyjnych własnych powiatu</t>
  </si>
  <si>
    <t>Środki na dofinansowanie własnych inwestycji gmin, powiatów (związków gmin, związków powiatowo-gminnych, związków powiatów), samorządów województw, pozyskane z innych źródeł</t>
  </si>
  <si>
    <t>Wpływy z tytułu kosztów egzekucyjnych, opłaty komorniczej i kosztów upomnień</t>
  </si>
  <si>
    <t>Wpływy ze zwrotów niewykorzystanych dotacji oraz płatności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</si>
  <si>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(Płatności w zakresie budżetu środków europejskich)</t>
  </si>
  <si>
    <t>Dotacje otrzymane z państwowych funduszy celowych na finansowanie lub dofinansowanie kosztów realizacji inwestycji i zakupów inwestycyjnych jednostek sektora finansów publicznych</t>
  </si>
  <si>
    <t xml:space="preserve">Dotacje celowe otrzymane z budżetu państwa na inwestycje i zakupy inwestycyjne z zakresu administracji rządowej oraz inne zadania zlecone ustawami realizowane przez powiat </t>
  </si>
  <si>
    <t>Wymiar sprawiedliwości</t>
  </si>
  <si>
    <t xml:space="preserve">Dotacje celowe otrzymane z budżetu państwa na zadania bieżące z zakresu administracji rządowej oraz inne zadania zlecone ustawami realizowane przez powiat </t>
  </si>
  <si>
    <t>Środki na utrzymanie rzecznych przepraw promowych oraz na remonty, utrzymanie, ochronę i zarzadzanie drogami krajowymi i wojewódzkimi w granicach miast na prawach powiatu</t>
  </si>
  <si>
    <t>Wpływy z opłat egzaminacyjnych oraz opłat za wydanie świadectw, dyplomów, zaświadczeń, certykatów i ich duplikatów</t>
  </si>
  <si>
    <t>Dotacje celowe otrzymane z budżetu państwa na realizację własnych zadań bieżących gmin (związków gmin, związków powiatowo-gminnych)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</si>
  <si>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(Finansowanie programów ze środków bezzwrotnych pochodzących z Unii Europejskiej)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</si>
  <si>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(Współfinansowanie programów i projektów realizowanych ze środków, o których mowa w art. 5 ust. 3 ustawy, z wyłączeniem środków, o których mowa w art. 5 ust. 3 pkt 2, pkt 5 lit. c i d oraz pkt 6 ustawy)</t>
  </si>
  <si>
    <t>Środki na dofinansowanie własnych zadań bieżących gmin, powiatów (związków gmin, związków powiatowo - gminnych, związków powiatów), samorządów województw, pozyskane z innych źródeł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</si>
  <si>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  (Płatności w zakresie budżetu środków europejskich)</t>
  </si>
  <si>
    <t>Rodzina</t>
  </si>
  <si>
    <t>Wpływy ze zbycia praw majątkowych</t>
  </si>
  <si>
    <t>Wpływy ze zwrotów niewykorzystanych dotacji oraz płatności, dotyczące dochodów majątkowych</t>
  </si>
  <si>
    <t>RAZEM</t>
  </si>
  <si>
    <t>WYKONANIE DOCHODÓW BUDŻETU MIASTA PŁOCKA ZA 2017 ROK</t>
  </si>
  <si>
    <t>Środki na uzupełnienie dochodów gmin</t>
  </si>
  <si>
    <t>Środki na uzupełnienie dochodów powiatów</t>
  </si>
  <si>
    <t>Dotacje celowe otrzymane z budżetu państwa na realizację zadań bieżących gmin z zakresu edukacyjnej opieki wychowawczej finansowanych w całości przez budżet państwa w ramach programów rządowych</t>
  </si>
  <si>
    <t>Stopień realizacji dochodów bieżących i majątkowych zaplanowanych w budżecie miasta Płocka na 2017 rok został przedstawiony w części opisowej dotyczącej dochodów budżetowych.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</si>
</sst>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51" applyFont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4" fillId="33" borderId="10" xfId="51" applyNumberFormat="1" applyFont="1" applyFill="1" applyBorder="1" applyAlignment="1">
      <alignment vertical="center"/>
      <protection/>
    </xf>
    <xf numFmtId="4" fontId="5" fillId="33" borderId="10" xfId="0" applyNumberFormat="1" applyFont="1" applyFill="1" applyBorder="1" applyAlignment="1">
      <alignment vertical="center"/>
    </xf>
    <xf numFmtId="4" fontId="5" fillId="33" borderId="10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2" fillId="0" borderId="10" xfId="51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5" fillId="33" borderId="10" xfId="51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4" fontId="2" fillId="0" borderId="11" xfId="51" applyNumberFormat="1" applyFont="1" applyFill="1" applyBorder="1" applyAlignment="1">
      <alignment vertical="center"/>
      <protection/>
    </xf>
    <xf numFmtId="4" fontId="2" fillId="0" borderId="10" xfId="51" applyNumberFormat="1" applyFont="1" applyFill="1" applyBorder="1" applyAlignment="1">
      <alignment vertical="center"/>
      <protection/>
    </xf>
    <xf numFmtId="4" fontId="2" fillId="0" borderId="10" xfId="0" applyNumberFormat="1" applyFont="1" applyBorder="1" applyAlignment="1">
      <alignment vertical="center"/>
    </xf>
    <xf numFmtId="4" fontId="4" fillId="0" borderId="11" xfId="51" applyNumberFormat="1" applyFont="1" applyFill="1" applyBorder="1" applyAlignment="1">
      <alignment vertical="center"/>
      <protection/>
    </xf>
    <xf numFmtId="4" fontId="2" fillId="0" borderId="11" xfId="0" applyNumberFormat="1" applyFont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  <protection/>
    </xf>
    <xf numFmtId="4" fontId="2" fillId="0" borderId="12" xfId="0" applyNumberFormat="1" applyFont="1" applyBorder="1" applyAlignment="1">
      <alignment vertical="center"/>
    </xf>
    <xf numFmtId="4" fontId="4" fillId="0" borderId="13" xfId="51" applyNumberFormat="1" applyFont="1" applyFill="1" applyBorder="1" applyAlignment="1">
      <alignment vertical="center"/>
      <protection/>
    </xf>
    <xf numFmtId="4" fontId="2" fillId="0" borderId="13" xfId="0" applyNumberFormat="1" applyFont="1" applyBorder="1" applyAlignment="1">
      <alignment vertical="center"/>
    </xf>
    <xf numFmtId="4" fontId="2" fillId="0" borderId="13" xfId="51" applyNumberFormat="1" applyFont="1" applyFill="1" applyBorder="1" applyAlignment="1">
      <alignment horizontal="right" vertical="center"/>
      <protection/>
    </xf>
    <xf numFmtId="4" fontId="2" fillId="0" borderId="13" xfId="0" applyNumberFormat="1" applyFont="1" applyBorder="1" applyAlignment="1">
      <alignment horizontal="right" vertical="center"/>
    </xf>
    <xf numFmtId="4" fontId="4" fillId="33" borderId="11" xfId="51" applyNumberFormat="1" applyFont="1" applyFill="1" applyBorder="1" applyAlignment="1">
      <alignment vertical="center"/>
      <protection/>
    </xf>
    <xf numFmtId="4" fontId="5" fillId="33" borderId="11" xfId="0" applyNumberFormat="1" applyFont="1" applyFill="1" applyBorder="1" applyAlignment="1">
      <alignment vertical="center"/>
    </xf>
    <xf numFmtId="4" fontId="4" fillId="33" borderId="12" xfId="51" applyNumberFormat="1" applyFont="1" applyFill="1" applyBorder="1" applyAlignment="1">
      <alignment vertical="center"/>
      <protection/>
    </xf>
    <xf numFmtId="4" fontId="5" fillId="33" borderId="12" xfId="0" applyNumberFormat="1" applyFont="1" applyFill="1" applyBorder="1" applyAlignment="1">
      <alignment vertical="center"/>
    </xf>
    <xf numFmtId="4" fontId="4" fillId="33" borderId="13" xfId="51" applyNumberFormat="1" applyFont="1" applyFill="1" applyBorder="1" applyAlignment="1">
      <alignment vertical="center"/>
      <protection/>
    </xf>
    <xf numFmtId="4" fontId="5" fillId="33" borderId="13" xfId="0" applyNumberFormat="1" applyFont="1" applyFill="1" applyBorder="1" applyAlignment="1">
      <alignment vertical="center"/>
    </xf>
    <xf numFmtId="4" fontId="5" fillId="33" borderId="13" xfId="51" applyNumberFormat="1" applyFont="1" applyFill="1" applyBorder="1" applyAlignment="1">
      <alignment horizontal="right" vertical="center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4" fillId="33" borderId="14" xfId="51" applyNumberFormat="1" applyFont="1" applyFill="1" applyBorder="1" applyAlignment="1">
      <alignment vertical="center"/>
      <protection/>
    </xf>
    <xf numFmtId="4" fontId="5" fillId="33" borderId="14" xfId="0" applyNumberFormat="1" applyFont="1" applyFill="1" applyBorder="1" applyAlignment="1">
      <alignment vertical="center"/>
    </xf>
    <xf numFmtId="4" fontId="5" fillId="33" borderId="10" xfId="51" applyNumberFormat="1" applyFont="1" applyFill="1" applyBorder="1" applyAlignment="1">
      <alignment horizontal="right" vertical="center" wrapText="1"/>
      <protection/>
    </xf>
    <xf numFmtId="4" fontId="2" fillId="0" borderId="10" xfId="51" applyNumberFormat="1" applyFont="1" applyFill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vertical="center"/>
      <protection/>
    </xf>
    <xf numFmtId="4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6" xfId="0" applyNumberFormat="1" applyFont="1" applyBorder="1" applyAlignment="1">
      <alignment vertical="center"/>
    </xf>
    <xf numFmtId="49" fontId="5" fillId="0" borderId="17" xfId="51" applyNumberFormat="1" applyFont="1" applyFill="1" applyBorder="1" applyAlignment="1">
      <alignment horizontal="center" vertical="center"/>
      <protection/>
    </xf>
    <xf numFmtId="4" fontId="2" fillId="0" borderId="18" xfId="51" applyNumberFormat="1" applyFont="1" applyFill="1" applyBorder="1" applyAlignment="1">
      <alignment horizontal="right" vertical="center"/>
      <protection/>
    </xf>
    <xf numFmtId="4" fontId="4" fillId="0" borderId="18" xfId="51" applyNumberFormat="1" applyFont="1" applyFill="1" applyBorder="1" applyAlignment="1">
      <alignment vertical="center"/>
      <protection/>
    </xf>
    <xf numFmtId="4" fontId="2" fillId="0" borderId="18" xfId="0" applyNumberFormat="1" applyFont="1" applyBorder="1" applyAlignment="1">
      <alignment vertical="center"/>
    </xf>
    <xf numFmtId="4" fontId="4" fillId="0" borderId="19" xfId="51" applyNumberFormat="1" applyFont="1" applyFill="1" applyBorder="1" applyAlignment="1">
      <alignment vertical="center"/>
      <protection/>
    </xf>
    <xf numFmtId="4" fontId="4" fillId="0" borderId="20" xfId="51" applyNumberFormat="1" applyFont="1" applyFill="1" applyBorder="1" applyAlignment="1">
      <alignment vertical="center"/>
      <protection/>
    </xf>
    <xf numFmtId="4" fontId="4" fillId="0" borderId="21" xfId="51" applyNumberFormat="1" applyFont="1" applyFill="1" applyBorder="1" applyAlignment="1">
      <alignment vertical="center"/>
      <protection/>
    </xf>
    <xf numFmtId="4" fontId="4" fillId="0" borderId="22" xfId="51" applyNumberFormat="1" applyFont="1" applyFill="1" applyBorder="1" applyAlignment="1">
      <alignment vertical="center"/>
      <protection/>
    </xf>
    <xf numFmtId="4" fontId="4" fillId="0" borderId="23" xfId="51" applyNumberFormat="1" applyFont="1" applyFill="1" applyBorder="1" applyAlignment="1">
      <alignment vertical="center"/>
      <protection/>
    </xf>
    <xf numFmtId="4" fontId="5" fillId="34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4" fillId="0" borderId="24" xfId="51" applyNumberFormat="1" applyFont="1" applyFill="1" applyBorder="1" applyAlignment="1">
      <alignment vertical="center"/>
      <protection/>
    </xf>
    <xf numFmtId="4" fontId="2" fillId="0" borderId="11" xfId="51" applyNumberFormat="1" applyFont="1" applyFill="1" applyBorder="1" applyAlignment="1">
      <alignment horizontal="right" vertical="center" wrapText="1"/>
      <protection/>
    </xf>
    <xf numFmtId="4" fontId="5" fillId="33" borderId="13" xfId="51" applyNumberFormat="1" applyFont="1" applyFill="1" applyBorder="1" applyAlignment="1">
      <alignment horizontal="right" vertical="center" wrapText="1"/>
      <protection/>
    </xf>
    <xf numFmtId="4" fontId="2" fillId="0" borderId="12" xfId="51" applyNumberFormat="1" applyFont="1" applyFill="1" applyBorder="1" applyAlignment="1">
      <alignment horizontal="right" vertical="center"/>
      <protection/>
    </xf>
    <xf numFmtId="4" fontId="2" fillId="0" borderId="12" xfId="51" applyNumberFormat="1" applyFont="1" applyFill="1" applyBorder="1" applyAlignment="1">
      <alignment vertical="center"/>
      <protection/>
    </xf>
    <xf numFmtId="4" fontId="4" fillId="0" borderId="15" xfId="51" applyNumberFormat="1" applyFont="1" applyFill="1" applyBorder="1" applyAlignment="1">
      <alignment vertical="center"/>
      <protection/>
    </xf>
    <xf numFmtId="4" fontId="2" fillId="0" borderId="16" xfId="0" applyNumberFormat="1" applyFont="1" applyFill="1" applyBorder="1" applyAlignment="1">
      <alignment vertical="center"/>
    </xf>
    <xf numFmtId="4" fontId="4" fillId="34" borderId="13" xfId="51" applyNumberFormat="1" applyFont="1" applyFill="1" applyBorder="1" applyAlignment="1">
      <alignment vertical="center"/>
      <protection/>
    </xf>
    <xf numFmtId="4" fontId="5" fillId="34" borderId="13" xfId="0" applyNumberFormat="1" applyFont="1" applyFill="1" applyBorder="1" applyAlignment="1">
      <alignment vertical="center"/>
    </xf>
    <xf numFmtId="4" fontId="5" fillId="33" borderId="12" xfId="51" applyNumberFormat="1" applyFont="1" applyFill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  <xf numFmtId="4" fontId="2" fillId="0" borderId="22" xfId="51" applyNumberFormat="1" applyFont="1" applyFill="1" applyBorder="1" applyAlignment="1">
      <alignment horizontal="right" vertical="center"/>
      <protection/>
    </xf>
    <xf numFmtId="4" fontId="3" fillId="0" borderId="25" xfId="51" applyNumberFormat="1" applyFont="1" applyFill="1" applyBorder="1" applyAlignment="1">
      <alignment vertical="center"/>
      <protection/>
    </xf>
    <xf numFmtId="4" fontId="5" fillId="0" borderId="25" xfId="0" applyNumberFormat="1" applyFont="1" applyBorder="1" applyAlignment="1">
      <alignment vertical="center"/>
    </xf>
    <xf numFmtId="4" fontId="5" fillId="0" borderId="25" xfId="51" applyNumberFormat="1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49" fontId="5" fillId="0" borderId="15" xfId="51" applyNumberFormat="1" applyFont="1" applyFill="1" applyBorder="1" applyAlignment="1">
      <alignment horizontal="center" vertical="center"/>
      <protection/>
    </xf>
    <xf numFmtId="4" fontId="2" fillId="0" borderId="18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2" xfId="51" applyNumberFormat="1" applyFont="1" applyFill="1" applyBorder="1" applyAlignment="1">
      <alignment horizontal="right" vertical="center" wrapText="1"/>
      <protection/>
    </xf>
    <xf numFmtId="4" fontId="2" fillId="0" borderId="23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4" fillId="0" borderId="16" xfId="51" applyNumberFormat="1" applyFont="1" applyFill="1" applyBorder="1" applyAlignment="1">
      <alignment vertical="center"/>
      <protection/>
    </xf>
    <xf numFmtId="4" fontId="4" fillId="0" borderId="27" xfId="51" applyNumberFormat="1" applyFont="1" applyFill="1" applyBorder="1" applyAlignment="1">
      <alignment vertical="center"/>
      <protection/>
    </xf>
    <xf numFmtId="4" fontId="2" fillId="0" borderId="27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15" xfId="51" applyNumberFormat="1" applyFont="1" applyFill="1" applyBorder="1" applyAlignment="1">
      <alignment horizontal="center" vertical="center"/>
      <protection/>
    </xf>
    <xf numFmtId="49" fontId="5" fillId="0" borderId="17" xfId="51" applyNumberFormat="1" applyFont="1" applyFill="1" applyBorder="1" applyAlignment="1">
      <alignment horizontal="center" vertical="center"/>
      <protection/>
    </xf>
    <xf numFmtId="49" fontId="5" fillId="0" borderId="18" xfId="5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49" fontId="5" fillId="33" borderId="13" xfId="5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49" fontId="5" fillId="0" borderId="12" xfId="51" applyNumberFormat="1" applyFont="1" applyFill="1" applyBorder="1" applyAlignment="1">
      <alignment horizontal="center" vertical="center"/>
      <protection/>
    </xf>
    <xf numFmtId="49" fontId="5" fillId="0" borderId="11" xfId="51" applyNumberFormat="1" applyFont="1" applyFill="1" applyBorder="1" applyAlignment="1">
      <alignment horizontal="center" vertical="center"/>
      <protection/>
    </xf>
    <xf numFmtId="49" fontId="5" fillId="0" borderId="28" xfId="51" applyNumberFormat="1" applyFont="1" applyFill="1" applyBorder="1" applyAlignment="1">
      <alignment horizontal="center" vertical="center"/>
      <protection/>
    </xf>
    <xf numFmtId="49" fontId="5" fillId="0" borderId="16" xfId="51" applyNumberFormat="1" applyFont="1" applyFill="1" applyBorder="1" applyAlignment="1">
      <alignment horizontal="center" vertical="center"/>
      <protection/>
    </xf>
    <xf numFmtId="49" fontId="5" fillId="0" borderId="29" xfId="51" applyNumberFormat="1" applyFont="1" applyFill="1" applyBorder="1" applyAlignment="1">
      <alignment horizontal="center" vertical="center"/>
      <protection/>
    </xf>
    <xf numFmtId="49" fontId="5" fillId="33" borderId="10" xfId="51" applyNumberFormat="1" applyFont="1" applyFill="1" applyBorder="1" applyAlignment="1">
      <alignment horizontal="center" vertical="center" wrapText="1"/>
      <protection/>
    </xf>
    <xf numFmtId="49" fontId="5" fillId="33" borderId="12" xfId="51" applyNumberFormat="1" applyFont="1" applyFill="1" applyBorder="1" applyAlignment="1">
      <alignment horizontal="center" vertical="center" wrapText="1"/>
      <protection/>
    </xf>
    <xf numFmtId="49" fontId="5" fillId="33" borderId="10" xfId="51" applyNumberFormat="1" applyFont="1" applyFill="1" applyBorder="1" applyAlignment="1">
      <alignment horizontal="center" vertical="center"/>
      <protection/>
    </xf>
    <xf numFmtId="49" fontId="5" fillId="33" borderId="12" xfId="51" applyNumberFormat="1" applyFont="1" applyFill="1" applyBorder="1" applyAlignment="1">
      <alignment horizontal="center" vertical="center"/>
      <protection/>
    </xf>
    <xf numFmtId="49" fontId="5" fillId="35" borderId="16" xfId="51" applyNumberFormat="1" applyFont="1" applyFill="1" applyBorder="1" applyAlignment="1">
      <alignment horizontal="center" vertical="center" wrapText="1"/>
      <protection/>
    </xf>
    <xf numFmtId="49" fontId="5" fillId="35" borderId="11" xfId="51" applyNumberFormat="1" applyFont="1" applyFill="1" applyBorder="1" applyAlignment="1">
      <alignment horizontal="center" vertical="center" wrapText="1"/>
      <protection/>
    </xf>
    <xf numFmtId="4" fontId="2" fillId="0" borderId="13" xfId="51" applyNumberFormat="1" applyFont="1" applyFill="1" applyBorder="1" applyAlignment="1">
      <alignment horizontal="right" vertical="center"/>
      <protection/>
    </xf>
    <xf numFmtId="4" fontId="2" fillId="0" borderId="11" xfId="51" applyNumberFormat="1" applyFont="1" applyFill="1" applyBorder="1" applyAlignment="1">
      <alignment horizontal="right" vertical="center"/>
      <protection/>
    </xf>
    <xf numFmtId="4" fontId="2" fillId="0" borderId="12" xfId="51" applyNumberFormat="1" applyFont="1" applyFill="1" applyBorder="1" applyAlignment="1">
      <alignment horizontal="right" vertical="center"/>
      <protection/>
    </xf>
    <xf numFmtId="0" fontId="2" fillId="0" borderId="21" xfId="51" applyFont="1" applyBorder="1" applyAlignment="1">
      <alignment vertical="center" wrapText="1"/>
      <protection/>
    </xf>
    <xf numFmtId="0" fontId="2" fillId="0" borderId="23" xfId="51" applyFont="1" applyBorder="1" applyAlignment="1">
      <alignment vertical="center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" fontId="2" fillId="0" borderId="10" xfId="51" applyNumberFormat="1" applyFont="1" applyFill="1" applyBorder="1" applyAlignment="1">
      <alignment horizontal="right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51" applyFont="1" applyBorder="1" applyAlignment="1">
      <alignment vertical="center" wrapText="1"/>
      <protection/>
    </xf>
    <xf numFmtId="0" fontId="2" fillId="0" borderId="18" xfId="0" applyFont="1" applyBorder="1" applyAlignment="1">
      <alignment horizontal="left" vertical="center" wrapText="1"/>
    </xf>
    <xf numFmtId="4" fontId="2" fillId="0" borderId="18" xfId="51" applyNumberFormat="1" applyFont="1" applyFill="1" applyBorder="1" applyAlignment="1">
      <alignment horizontal="right" vertical="center"/>
      <protection/>
    </xf>
    <xf numFmtId="0" fontId="2" fillId="0" borderId="13" xfId="51" applyFont="1" applyFill="1" applyBorder="1" applyAlignment="1">
      <alignment horizontal="left" vertical="center" wrapText="1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" fontId="2" fillId="0" borderId="15" xfId="51" applyNumberFormat="1" applyFont="1" applyFill="1" applyBorder="1" applyAlignment="1">
      <alignment horizontal="right" vertical="center"/>
      <protection/>
    </xf>
    <xf numFmtId="4" fontId="2" fillId="0" borderId="16" xfId="51" applyNumberFormat="1" applyFont="1" applyFill="1" applyBorder="1" applyAlignment="1">
      <alignment horizontal="right" vertical="center"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26" xfId="51" applyFont="1" applyBorder="1" applyAlignment="1">
      <alignment vertical="center" wrapText="1"/>
      <protection/>
    </xf>
    <xf numFmtId="0" fontId="2" fillId="0" borderId="34" xfId="51" applyFont="1" applyBorder="1" applyAlignment="1">
      <alignment vertical="center" wrapText="1"/>
      <protection/>
    </xf>
    <xf numFmtId="0" fontId="2" fillId="0" borderId="30" xfId="51" applyFont="1" applyFill="1" applyBorder="1" applyAlignment="1" applyProtection="1">
      <alignment horizontal="left" vertical="center" wrapText="1"/>
      <protection/>
    </xf>
    <xf numFmtId="0" fontId="2" fillId="0" borderId="31" xfId="51" applyFont="1" applyFill="1" applyBorder="1" applyAlignment="1" applyProtection="1">
      <alignment horizontal="left" vertical="center" wrapText="1"/>
      <protection/>
    </xf>
    <xf numFmtId="4" fontId="2" fillId="0" borderId="28" xfId="51" applyNumberFormat="1" applyFont="1" applyFill="1" applyBorder="1" applyAlignment="1">
      <alignment horizontal="right" vertical="center"/>
      <protection/>
    </xf>
    <xf numFmtId="0" fontId="2" fillId="0" borderId="35" xfId="0" applyFont="1" applyBorder="1" applyAlignment="1">
      <alignment horizontal="left" vertical="center" wrapText="1"/>
    </xf>
    <xf numFmtId="4" fontId="5" fillId="33" borderId="21" xfId="0" applyNumberFormat="1" applyFont="1" applyFill="1" applyBorder="1" applyAlignment="1">
      <alignment vertical="center" wrapText="1"/>
    </xf>
    <xf numFmtId="4" fontId="5" fillId="33" borderId="11" xfId="51" applyNumberFormat="1" applyFont="1" applyFill="1" applyBorder="1" applyAlignment="1">
      <alignment horizontal="right" vertical="center"/>
      <protection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" fontId="5" fillId="33" borderId="13" xfId="51" applyNumberFormat="1" applyFont="1" applyFill="1" applyBorder="1" applyAlignment="1">
      <alignment horizontal="right" vertical="center"/>
      <protection/>
    </xf>
    <xf numFmtId="0" fontId="2" fillId="0" borderId="36" xfId="0" applyFont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vertical="center"/>
    </xf>
    <xf numFmtId="4" fontId="2" fillId="0" borderId="26" xfId="51" applyNumberFormat="1" applyFont="1" applyFill="1" applyBorder="1" applyAlignment="1" applyProtection="1">
      <alignment horizontal="left" vertical="center" wrapText="1"/>
      <protection/>
    </xf>
    <xf numFmtId="4" fontId="5" fillId="33" borderId="10" xfId="51" applyNumberFormat="1" applyFont="1" applyFill="1" applyBorder="1" applyAlignment="1">
      <alignment horizontal="right" vertical="center"/>
      <protection/>
    </xf>
    <xf numFmtId="4" fontId="5" fillId="33" borderId="14" xfId="51" applyNumberFormat="1" applyFont="1" applyFill="1" applyBorder="1" applyAlignment="1">
      <alignment horizontal="right" vertical="center"/>
      <protection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" fontId="2" fillId="0" borderId="30" xfId="51" applyNumberFormat="1" applyFont="1" applyFill="1" applyBorder="1" applyAlignment="1">
      <alignment horizontal="right" vertical="center"/>
      <protection/>
    </xf>
    <xf numFmtId="4" fontId="2" fillId="0" borderId="31" xfId="51" applyNumberFormat="1" applyFont="1" applyFill="1" applyBorder="1" applyAlignment="1">
      <alignment horizontal="right" vertical="center"/>
      <protection/>
    </xf>
    <xf numFmtId="4" fontId="5" fillId="34" borderId="12" xfId="51" applyNumberFormat="1" applyFont="1" applyFill="1" applyBorder="1" applyAlignment="1">
      <alignment horizontal="right" vertical="center"/>
      <protection/>
    </xf>
    <xf numFmtId="4" fontId="5" fillId="34" borderId="11" xfId="51" applyNumberFormat="1" applyFont="1" applyFill="1" applyBorder="1" applyAlignment="1">
      <alignment horizontal="right" vertical="center"/>
      <protection/>
    </xf>
    <xf numFmtId="0" fontId="5" fillId="35" borderId="12" xfId="5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4" fontId="5" fillId="33" borderId="12" xfId="51" applyNumberFormat="1" applyFont="1" applyFill="1" applyBorder="1" applyAlignment="1">
      <alignment horizontal="right" vertical="center"/>
      <protection/>
    </xf>
    <xf numFmtId="0" fontId="5" fillId="33" borderId="21" xfId="51" applyFont="1" applyFill="1" applyBorder="1" applyAlignment="1">
      <alignment horizontal="left" vertical="center"/>
      <protection/>
    </xf>
    <xf numFmtId="0" fontId="5" fillId="33" borderId="23" xfId="51" applyFont="1" applyFill="1" applyBorder="1" applyAlignment="1">
      <alignment horizontal="left" vertical="center"/>
      <protection/>
    </xf>
    <xf numFmtId="0" fontId="2" fillId="0" borderId="39" xfId="0" applyFont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left" vertical="center" wrapText="1"/>
    </xf>
    <xf numFmtId="4" fontId="2" fillId="0" borderId="31" xfId="0" applyNumberFormat="1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4" fontId="5" fillId="0" borderId="25" xfId="51" applyNumberFormat="1" applyFont="1" applyFill="1" applyBorder="1" applyAlignment="1">
      <alignment horizontal="right" vertical="center"/>
      <protection/>
    </xf>
    <xf numFmtId="0" fontId="5" fillId="0" borderId="25" xfId="51" applyFont="1" applyFill="1" applyBorder="1" applyAlignment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5" fillId="33" borderId="22" xfId="51" applyFont="1" applyFill="1" applyBorder="1" applyAlignment="1">
      <alignment horizontal="left" vertical="center"/>
      <protection/>
    </xf>
    <xf numFmtId="0" fontId="5" fillId="33" borderId="22" xfId="51" applyFont="1" applyFill="1" applyBorder="1" applyAlignment="1">
      <alignment horizontal="left" vertical="center" wrapText="1"/>
      <protection/>
    </xf>
    <xf numFmtId="0" fontId="5" fillId="33" borderId="23" xfId="51" applyFont="1" applyFill="1" applyBorder="1" applyAlignment="1">
      <alignment horizontal="left" vertical="center" wrapText="1"/>
      <protection/>
    </xf>
    <xf numFmtId="0" fontId="5" fillId="33" borderId="13" xfId="51" applyFont="1" applyFill="1" applyBorder="1" applyAlignment="1">
      <alignment horizontal="left" vertical="center" wrapText="1"/>
      <protection/>
    </xf>
    <xf numFmtId="0" fontId="2" fillId="0" borderId="44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51" applyFont="1" applyFill="1" applyBorder="1" applyAlignment="1">
      <alignment horizontal="left" vertical="center" wrapText="1"/>
      <protection/>
    </xf>
    <xf numFmtId="0" fontId="2" fillId="0" borderId="21" xfId="51" applyFont="1" applyFill="1" applyBorder="1" applyAlignment="1">
      <alignment horizontal="left" vertical="center" wrapText="1"/>
      <protection/>
    </xf>
    <xf numFmtId="0" fontId="2" fillId="0" borderId="26" xfId="0" applyFont="1" applyBorder="1" applyAlignment="1">
      <alignment horizontal="left" vertical="top" wrapText="1"/>
    </xf>
    <xf numFmtId="0" fontId="5" fillId="33" borderId="45" xfId="51" applyFont="1" applyFill="1" applyBorder="1" applyAlignment="1">
      <alignment horizontal="left" vertical="center" wrapText="1"/>
      <protection/>
    </xf>
    <xf numFmtId="0" fontId="5" fillId="33" borderId="46" xfId="51" applyFont="1" applyFill="1" applyBorder="1" applyAlignment="1">
      <alignment horizontal="left" vertical="center" wrapText="1"/>
      <protection/>
    </xf>
    <xf numFmtId="0" fontId="2" fillId="0" borderId="18" xfId="51" applyFont="1" applyBorder="1" applyAlignment="1">
      <alignment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32" xfId="51" applyFont="1" applyFill="1" applyBorder="1" applyAlignment="1">
      <alignment horizontal="left" vertical="center" wrapText="1"/>
      <protection/>
    </xf>
    <xf numFmtId="0" fontId="5" fillId="33" borderId="13" xfId="51" applyFont="1" applyFill="1" applyBorder="1" applyAlignment="1">
      <alignment horizontal="left" vertical="center"/>
      <protection/>
    </xf>
    <xf numFmtId="0" fontId="2" fillId="0" borderId="22" xfId="51" applyFont="1" applyFill="1" applyBorder="1" applyAlignment="1">
      <alignment horizontal="left" vertical="center"/>
      <protection/>
    </xf>
    <xf numFmtId="0" fontId="2" fillId="0" borderId="23" xfId="51" applyFont="1" applyFill="1" applyBorder="1" applyAlignment="1">
      <alignment horizontal="left" vertical="center"/>
      <protection/>
    </xf>
    <xf numFmtId="0" fontId="2" fillId="0" borderId="47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4" fontId="2" fillId="0" borderId="13" xfId="51" applyNumberFormat="1" applyFont="1" applyFill="1" applyBorder="1" applyAlignment="1">
      <alignment horizontal="center" vertical="center"/>
      <protection/>
    </xf>
    <xf numFmtId="4" fontId="2" fillId="0" borderId="13" xfId="51" applyNumberFormat="1" applyFont="1" applyFill="1" applyBorder="1" applyAlignment="1" applyProtection="1">
      <alignment horizontal="left" vertical="center" wrapText="1"/>
      <protection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3" xfId="51" applyFont="1" applyBorder="1" applyAlignment="1">
      <alignment horizontal="left" vertical="center" wrapText="1"/>
      <protection/>
    </xf>
    <xf numFmtId="0" fontId="5" fillId="33" borderId="22" xfId="51" applyFont="1" applyFill="1" applyBorder="1" applyAlignment="1">
      <alignment vertical="center"/>
      <protection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33" borderId="2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wrapText="1"/>
    </xf>
    <xf numFmtId="0" fontId="5" fillId="0" borderId="0" xfId="5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3" xfId="5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wrapText="1"/>
    </xf>
    <xf numFmtId="49" fontId="5" fillId="33" borderId="11" xfId="51" applyNumberFormat="1" applyFont="1" applyFill="1" applyBorder="1" applyAlignment="1">
      <alignment horizontal="center" vertical="center"/>
      <protection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5" fillId="0" borderId="10" xfId="51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2" fillId="0" borderId="13" xfId="51" applyFont="1" applyFill="1" applyBorder="1" applyAlignment="1">
      <alignment vertical="center" wrapText="1"/>
      <protection/>
    </xf>
    <xf numFmtId="49" fontId="5" fillId="34" borderId="13" xfId="51" applyNumberFormat="1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left" vertical="center" wrapText="1"/>
    </xf>
    <xf numFmtId="4" fontId="5" fillId="34" borderId="13" xfId="51" applyNumberFormat="1" applyFont="1" applyFill="1" applyBorder="1" applyAlignment="1">
      <alignment horizontal="right" vertical="center"/>
      <protection/>
    </xf>
    <xf numFmtId="0" fontId="2" fillId="0" borderId="51" xfId="0" applyFont="1" applyBorder="1" applyAlignment="1">
      <alignment vertical="center" wrapText="1"/>
    </xf>
    <xf numFmtId="4" fontId="2" fillId="0" borderId="52" xfId="51" applyNumberFormat="1" applyFont="1" applyFill="1" applyBorder="1" applyAlignment="1" applyProtection="1">
      <alignment horizontal="left" vertical="center" wrapText="1"/>
      <protection/>
    </xf>
    <xf numFmtId="4" fontId="2" fillId="0" borderId="39" xfId="51" applyNumberFormat="1" applyFont="1" applyFill="1" applyBorder="1" applyAlignment="1">
      <alignment horizontal="center" vertical="center"/>
      <protection/>
    </xf>
    <xf numFmtId="4" fontId="2" fillId="0" borderId="18" xfId="51" applyNumberFormat="1" applyFont="1" applyFill="1" applyBorder="1" applyAlignment="1">
      <alignment horizontal="center" vertical="center"/>
      <protection/>
    </xf>
    <xf numFmtId="0" fontId="2" fillId="0" borderId="38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0"/>
  <sheetViews>
    <sheetView tabSelected="1" zoomScale="92" zoomScaleNormal="92" zoomScaleSheetLayoutView="100" zoomScalePageLayoutView="0" workbookViewId="0" topLeftCell="A1">
      <pane ySplit="18" topLeftCell="A445" activePane="bottomLeft" state="frozen"/>
      <selection pane="topLeft" activeCell="A1" sqref="A1"/>
      <selection pane="bottomLeft" activeCell="F139" sqref="F139"/>
    </sheetView>
  </sheetViews>
  <sheetFormatPr defaultColWidth="9.00390625" defaultRowHeight="12.75"/>
  <cols>
    <col min="1" max="1" width="4.625" style="1" customWidth="1"/>
    <col min="2" max="2" width="36.875" style="1" customWidth="1"/>
    <col min="3" max="3" width="11.625" style="1" customWidth="1"/>
    <col min="4" max="5" width="15.25390625" style="1" customWidth="1"/>
    <col min="6" max="7" width="14.625" style="1" customWidth="1"/>
    <col min="8" max="8" width="15.00390625" style="1" customWidth="1"/>
    <col min="9" max="9" width="13.75390625" style="1" customWidth="1"/>
    <col min="10" max="10" width="15.25390625" style="1" customWidth="1"/>
    <col min="11" max="11" width="10.375" style="1" customWidth="1"/>
    <col min="12" max="16384" width="9.125" style="1" customWidth="1"/>
  </cols>
  <sheetData>
    <row r="1" spans="9:11" ht="15">
      <c r="I1" s="228"/>
      <c r="J1" s="228"/>
      <c r="K1" s="228"/>
    </row>
    <row r="2" spans="9:11" ht="17.25">
      <c r="I2" s="229" t="s">
        <v>0</v>
      </c>
      <c r="J2" s="229"/>
      <c r="K2" s="229"/>
    </row>
    <row r="3" spans="9:11" ht="15">
      <c r="I3" s="230"/>
      <c r="J3" s="230"/>
      <c r="K3" s="230"/>
    </row>
    <row r="4" spans="9:11" ht="15">
      <c r="I4" s="230"/>
      <c r="J4" s="230"/>
      <c r="K4" s="230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5">
      <c r="A6" s="233" t="s">
        <v>126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</row>
    <row r="7" ht="8.25" customHeight="1"/>
    <row r="8" spans="1:13" ht="18.75" customHeight="1">
      <c r="A8" s="234" t="s">
        <v>1</v>
      </c>
      <c r="B8" s="234" t="s">
        <v>2</v>
      </c>
      <c r="C8" s="224" t="s">
        <v>3</v>
      </c>
      <c r="D8" s="224"/>
      <c r="E8" s="225" t="s">
        <v>5</v>
      </c>
      <c r="F8" s="218" t="s">
        <v>6</v>
      </c>
      <c r="G8" s="219"/>
      <c r="H8" s="225" t="s">
        <v>7</v>
      </c>
      <c r="I8" s="218" t="s">
        <v>6</v>
      </c>
      <c r="J8" s="219"/>
      <c r="K8" s="224" t="s">
        <v>4</v>
      </c>
      <c r="M8" s="3"/>
    </row>
    <row r="9" spans="1:11" ht="15">
      <c r="A9" s="234"/>
      <c r="B9" s="234"/>
      <c r="C9" s="224"/>
      <c r="D9" s="224"/>
      <c r="E9" s="226"/>
      <c r="F9" s="220"/>
      <c r="G9" s="221"/>
      <c r="H9" s="226"/>
      <c r="I9" s="220"/>
      <c r="J9" s="221"/>
      <c r="K9" s="224"/>
    </row>
    <row r="10" spans="1:11" ht="15">
      <c r="A10" s="234"/>
      <c r="B10" s="234"/>
      <c r="C10" s="224"/>
      <c r="D10" s="224"/>
      <c r="E10" s="226"/>
      <c r="F10" s="222"/>
      <c r="G10" s="223"/>
      <c r="H10" s="226"/>
      <c r="I10" s="222"/>
      <c r="J10" s="223"/>
      <c r="K10" s="224"/>
    </row>
    <row r="11" spans="1:11" ht="13.5" customHeight="1">
      <c r="A11" s="234"/>
      <c r="B11" s="234"/>
      <c r="C11" s="224"/>
      <c r="D11" s="224"/>
      <c r="E11" s="226"/>
      <c r="F11" s="231" t="s">
        <v>8</v>
      </c>
      <c r="G11" s="232" t="s">
        <v>9</v>
      </c>
      <c r="H11" s="226"/>
      <c r="I11" s="231" t="s">
        <v>8</v>
      </c>
      <c r="J11" s="236" t="s">
        <v>9</v>
      </c>
      <c r="K11" s="224"/>
    </row>
    <row r="12" spans="1:11" ht="10.5" customHeight="1">
      <c r="A12" s="234"/>
      <c r="B12" s="234"/>
      <c r="C12" s="224"/>
      <c r="D12" s="224"/>
      <c r="E12" s="226"/>
      <c r="F12" s="231"/>
      <c r="G12" s="232"/>
      <c r="H12" s="226"/>
      <c r="I12" s="231"/>
      <c r="J12" s="236"/>
      <c r="K12" s="224"/>
    </row>
    <row r="13" spans="1:11" ht="15">
      <c r="A13" s="234"/>
      <c r="B13" s="234"/>
      <c r="C13" s="224"/>
      <c r="D13" s="224"/>
      <c r="E13" s="226"/>
      <c r="F13" s="231"/>
      <c r="G13" s="232"/>
      <c r="H13" s="226"/>
      <c r="I13" s="231"/>
      <c r="J13" s="236"/>
      <c r="K13" s="224"/>
    </row>
    <row r="14" spans="1:11" ht="15">
      <c r="A14" s="234"/>
      <c r="B14" s="234"/>
      <c r="C14" s="224"/>
      <c r="D14" s="224"/>
      <c r="E14" s="226"/>
      <c r="F14" s="231"/>
      <c r="G14" s="232"/>
      <c r="H14" s="226"/>
      <c r="I14" s="231"/>
      <c r="J14" s="236"/>
      <c r="K14" s="224"/>
    </row>
    <row r="15" spans="1:11" ht="15">
      <c r="A15" s="234"/>
      <c r="B15" s="234"/>
      <c r="C15" s="224"/>
      <c r="D15" s="224"/>
      <c r="E15" s="226"/>
      <c r="F15" s="231"/>
      <c r="G15" s="232"/>
      <c r="H15" s="226"/>
      <c r="I15" s="231"/>
      <c r="J15" s="236"/>
      <c r="K15" s="224"/>
    </row>
    <row r="16" spans="1:11" ht="15">
      <c r="A16" s="234"/>
      <c r="B16" s="234"/>
      <c r="C16" s="224"/>
      <c r="D16" s="224"/>
      <c r="E16" s="226"/>
      <c r="F16" s="231"/>
      <c r="G16" s="232"/>
      <c r="H16" s="226"/>
      <c r="I16" s="231"/>
      <c r="J16" s="236"/>
      <c r="K16" s="224"/>
    </row>
    <row r="17" spans="1:11" ht="30" customHeight="1">
      <c r="A17" s="234"/>
      <c r="B17" s="234"/>
      <c r="C17" s="224"/>
      <c r="D17" s="224"/>
      <c r="E17" s="227"/>
      <c r="F17" s="231"/>
      <c r="G17" s="232"/>
      <c r="H17" s="227"/>
      <c r="I17" s="231"/>
      <c r="J17" s="236"/>
      <c r="K17" s="224"/>
    </row>
    <row r="18" spans="1:11" ht="12.7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5">
        <v>10</v>
      </c>
      <c r="K18" s="5">
        <v>11</v>
      </c>
    </row>
    <row r="19" spans="1:11" ht="17.25" customHeight="1">
      <c r="A19" s="107" t="s">
        <v>10</v>
      </c>
      <c r="B19" s="217" t="s">
        <v>11</v>
      </c>
      <c r="C19" s="6" t="s">
        <v>12</v>
      </c>
      <c r="D19" s="7">
        <f>D23+D21</f>
        <v>72284.04000000001</v>
      </c>
      <c r="E19" s="7">
        <f aca="true" t="shared" si="0" ref="E19:J19">E23+E21</f>
        <v>72284.04000000001</v>
      </c>
      <c r="F19" s="7">
        <f t="shared" si="0"/>
        <v>71698.91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 t="shared" si="0"/>
        <v>0</v>
      </c>
      <c r="K19" s="164">
        <f>D20/D19*100</f>
        <v>100</v>
      </c>
    </row>
    <row r="20" spans="1:11" ht="18.75" customHeight="1">
      <c r="A20" s="107"/>
      <c r="B20" s="217"/>
      <c r="C20" s="28" t="s">
        <v>13</v>
      </c>
      <c r="D20" s="8">
        <f>D24+D22</f>
        <v>72284.04000000001</v>
      </c>
      <c r="E20" s="8">
        <f aca="true" t="shared" si="1" ref="E20:J20">E24+E22</f>
        <v>72284.04000000001</v>
      </c>
      <c r="F20" s="8">
        <f t="shared" si="1"/>
        <v>71698.91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164"/>
    </row>
    <row r="21" spans="1:11" ht="39.75" customHeight="1">
      <c r="A21" s="100"/>
      <c r="B21" s="213" t="s">
        <v>75</v>
      </c>
      <c r="C21" s="22" t="s">
        <v>12</v>
      </c>
      <c r="D21" s="69">
        <f>E21+H21</f>
        <v>585.13</v>
      </c>
      <c r="E21" s="10">
        <v>585.13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21">
        <f>D22/D21*100</f>
        <v>100</v>
      </c>
    </row>
    <row r="22" spans="1:11" ht="45" customHeight="1">
      <c r="A22" s="103"/>
      <c r="B22" s="214"/>
      <c r="C22" s="22" t="s">
        <v>13</v>
      </c>
      <c r="D22" s="69">
        <f>E22+H22</f>
        <v>585.13</v>
      </c>
      <c r="E22" s="10">
        <v>585.13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21"/>
    </row>
    <row r="23" spans="1:11" ht="36.75" customHeight="1">
      <c r="A23" s="103"/>
      <c r="B23" s="127" t="s">
        <v>100</v>
      </c>
      <c r="C23" s="18" t="s">
        <v>12</v>
      </c>
      <c r="D23" s="10">
        <f>E23+H23</f>
        <v>71698.91</v>
      </c>
      <c r="E23" s="10">
        <v>71698.91</v>
      </c>
      <c r="F23" s="10">
        <v>71698.91</v>
      </c>
      <c r="G23" s="10">
        <v>0</v>
      </c>
      <c r="H23" s="10">
        <v>0</v>
      </c>
      <c r="I23" s="11">
        <v>0</v>
      </c>
      <c r="J23" s="11">
        <v>0</v>
      </c>
      <c r="K23" s="121">
        <v>100</v>
      </c>
    </row>
    <row r="24" spans="1:11" s="3" customFormat="1" ht="35.25" customHeight="1">
      <c r="A24" s="101"/>
      <c r="B24" s="127"/>
      <c r="C24" s="9" t="s">
        <v>13</v>
      </c>
      <c r="D24" s="10">
        <f>E24+H24</f>
        <v>71698.91</v>
      </c>
      <c r="E24" s="10">
        <v>71698.91</v>
      </c>
      <c r="F24" s="10">
        <v>71698.91</v>
      </c>
      <c r="G24" s="10">
        <v>0</v>
      </c>
      <c r="H24" s="10">
        <v>0</v>
      </c>
      <c r="I24" s="11">
        <v>0</v>
      </c>
      <c r="J24" s="11">
        <v>0</v>
      </c>
      <c r="K24" s="121"/>
    </row>
    <row r="25" spans="1:13" ht="15" customHeight="1">
      <c r="A25" s="107" t="s">
        <v>14</v>
      </c>
      <c r="B25" s="217" t="s">
        <v>15</v>
      </c>
      <c r="C25" s="6" t="s">
        <v>12</v>
      </c>
      <c r="D25" s="7">
        <f>D29+D35+D45+D47+D31+D27+D39+D49+D51+D37+D33+D41+D43</f>
        <v>41951998.32</v>
      </c>
      <c r="E25" s="7">
        <f aca="true" t="shared" si="2" ref="E25:J25">E29+E35+E45+E47+E31+E27+E39+E49+E51+E37+E33+E41+E43</f>
        <v>4630348.749999999</v>
      </c>
      <c r="F25" s="7">
        <f t="shared" si="2"/>
        <v>3936488.4</v>
      </c>
      <c r="G25" s="7">
        <f t="shared" si="2"/>
        <v>0</v>
      </c>
      <c r="H25" s="7">
        <f t="shared" si="2"/>
        <v>37321649.57</v>
      </c>
      <c r="I25" s="7">
        <f t="shared" si="2"/>
        <v>3000000</v>
      </c>
      <c r="J25" s="7">
        <f t="shared" si="2"/>
        <v>34250678.39</v>
      </c>
      <c r="K25" s="164">
        <f>D26/D25*100</f>
        <v>96.86580741644157</v>
      </c>
      <c r="M25" s="12"/>
    </row>
    <row r="26" spans="1:13" ht="17.25" customHeight="1">
      <c r="A26" s="108"/>
      <c r="B26" s="217"/>
      <c r="C26" s="6" t="s">
        <v>13</v>
      </c>
      <c r="D26" s="13">
        <f>D30+D36+D46+D48+D32+D28+D40+D50+D52+D34+D38+D42+D44</f>
        <v>40637141.900000006</v>
      </c>
      <c r="E26" s="13">
        <f aca="true" t="shared" si="3" ref="E26:J26">E30+E36+E46+E48+E32+E28+E40+E50+E52+E34+E38+E42+E44</f>
        <v>4630563.309999999</v>
      </c>
      <c r="F26" s="13">
        <f t="shared" si="3"/>
        <v>3933792.61</v>
      </c>
      <c r="G26" s="13">
        <f t="shared" si="3"/>
        <v>0</v>
      </c>
      <c r="H26" s="13">
        <f t="shared" si="3"/>
        <v>36006578.59</v>
      </c>
      <c r="I26" s="13">
        <f t="shared" si="3"/>
        <v>3000000</v>
      </c>
      <c r="J26" s="13">
        <f t="shared" si="3"/>
        <v>32935607.41</v>
      </c>
      <c r="K26" s="164"/>
      <c r="M26" s="14"/>
    </row>
    <row r="27" spans="1:13" ht="23.25" customHeight="1">
      <c r="A27" s="89"/>
      <c r="B27" s="127" t="s">
        <v>16</v>
      </c>
      <c r="C27" s="9" t="s">
        <v>12</v>
      </c>
      <c r="D27" s="15">
        <f aca="true" t="shared" si="4" ref="D27:D50">E27+H27</f>
        <v>529800</v>
      </c>
      <c r="E27" s="16">
        <v>529800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21">
        <f>D28/D27*100</f>
        <v>97.39187995469989</v>
      </c>
      <c r="M27" s="14"/>
    </row>
    <row r="28" spans="1:13" ht="21" customHeight="1">
      <c r="A28" s="90"/>
      <c r="B28" s="128"/>
      <c r="C28" s="20" t="s">
        <v>13</v>
      </c>
      <c r="D28" s="62">
        <f t="shared" si="4"/>
        <v>515982.18</v>
      </c>
      <c r="E28" s="62">
        <v>515982.18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113" t="e">
        <f>#REF!/D28*100</f>
        <v>#REF!</v>
      </c>
      <c r="M28" s="14"/>
    </row>
    <row r="29" spans="1:11" ht="30" customHeight="1">
      <c r="A29" s="90"/>
      <c r="B29" s="139" t="s">
        <v>18</v>
      </c>
      <c r="C29" s="22" t="s">
        <v>12</v>
      </c>
      <c r="D29" s="23">
        <f t="shared" si="4"/>
        <v>3936488.4</v>
      </c>
      <c r="E29" s="23">
        <v>3936488.4</v>
      </c>
      <c r="F29" s="23">
        <v>3936488.4</v>
      </c>
      <c r="G29" s="23">
        <v>0</v>
      </c>
      <c r="H29" s="23">
        <v>0</v>
      </c>
      <c r="I29" s="23">
        <v>0</v>
      </c>
      <c r="J29" s="23">
        <v>0</v>
      </c>
      <c r="K29" s="111">
        <f>D30/D29*100</f>
        <v>99.93151789803318</v>
      </c>
    </row>
    <row r="30" spans="1:11" ht="27" customHeight="1">
      <c r="A30" s="91"/>
      <c r="B30" s="139"/>
      <c r="C30" s="22" t="s">
        <v>13</v>
      </c>
      <c r="D30" s="23">
        <f t="shared" si="4"/>
        <v>3933792.61</v>
      </c>
      <c r="E30" s="23">
        <v>3933792.61</v>
      </c>
      <c r="F30" s="23">
        <v>3933792.61</v>
      </c>
      <c r="G30" s="23">
        <v>0</v>
      </c>
      <c r="H30" s="23">
        <v>0</v>
      </c>
      <c r="I30" s="23">
        <v>0</v>
      </c>
      <c r="J30" s="23">
        <v>0</v>
      </c>
      <c r="K30" s="111"/>
    </row>
    <row r="31" spans="1:11" ht="21" customHeight="1">
      <c r="A31" s="86"/>
      <c r="B31" s="139" t="s">
        <v>71</v>
      </c>
      <c r="C31" s="22" t="s">
        <v>12</v>
      </c>
      <c r="D31" s="23">
        <f t="shared" si="4"/>
        <v>26781.8</v>
      </c>
      <c r="E31" s="23">
        <v>26781.8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111">
        <f>D32/D31*100</f>
        <v>100</v>
      </c>
    </row>
    <row r="32" spans="1:11" ht="21.75" customHeight="1">
      <c r="A32" s="87"/>
      <c r="B32" s="139"/>
      <c r="C32" s="22" t="s">
        <v>13</v>
      </c>
      <c r="D32" s="23">
        <f t="shared" si="4"/>
        <v>26781.8</v>
      </c>
      <c r="E32" s="23">
        <v>26781.8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111"/>
    </row>
    <row r="33" spans="1:11" ht="21.75" customHeight="1">
      <c r="A33" s="87"/>
      <c r="B33" s="215" t="s">
        <v>101</v>
      </c>
      <c r="C33" s="18" t="s">
        <v>12</v>
      </c>
      <c r="D33" s="19">
        <f>E33+H33</f>
        <v>1320</v>
      </c>
      <c r="E33" s="19">
        <v>1320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12">
        <f>D34/D33*100</f>
        <v>100</v>
      </c>
    </row>
    <row r="34" spans="1:11" ht="21.75" customHeight="1">
      <c r="A34" s="87"/>
      <c r="B34" s="125"/>
      <c r="C34" s="9" t="s">
        <v>13</v>
      </c>
      <c r="D34" s="19">
        <f>E34+H34</f>
        <v>1320</v>
      </c>
      <c r="E34" s="19">
        <v>1320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21"/>
    </row>
    <row r="35" spans="1:11" ht="12" customHeight="1">
      <c r="A35" s="87"/>
      <c r="B35" s="157" t="s">
        <v>72</v>
      </c>
      <c r="C35" s="18" t="s">
        <v>12</v>
      </c>
      <c r="D35" s="19">
        <f t="shared" si="4"/>
        <v>87.63</v>
      </c>
      <c r="E35" s="19">
        <v>87.63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12">
        <f>D36/D35*100</f>
        <v>95.43535318954696</v>
      </c>
    </row>
    <row r="36" spans="1:11" ht="14.25" customHeight="1">
      <c r="A36" s="87"/>
      <c r="B36" s="157"/>
      <c r="C36" s="9" t="s">
        <v>13</v>
      </c>
      <c r="D36" s="17">
        <f t="shared" si="4"/>
        <v>83.63</v>
      </c>
      <c r="E36" s="17">
        <v>83.63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12"/>
    </row>
    <row r="37" spans="1:11" ht="23.25" customHeight="1">
      <c r="A37" s="87"/>
      <c r="B37" s="124" t="s">
        <v>102</v>
      </c>
      <c r="C37" s="18" t="s">
        <v>12</v>
      </c>
      <c r="D37" s="17">
        <f>E37+H37</f>
        <v>20400</v>
      </c>
      <c r="E37" s="17">
        <v>20400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12">
        <f>D38/D37*100</f>
        <v>100</v>
      </c>
    </row>
    <row r="38" spans="1:11" ht="25.5" customHeight="1">
      <c r="A38" s="87"/>
      <c r="B38" s="125"/>
      <c r="C38" s="9" t="s">
        <v>13</v>
      </c>
      <c r="D38" s="17">
        <f>E38+H38</f>
        <v>20400</v>
      </c>
      <c r="E38" s="17">
        <v>20400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12"/>
    </row>
    <row r="39" spans="1:11" ht="42.75" customHeight="1">
      <c r="A39" s="87"/>
      <c r="B39" s="127" t="s">
        <v>75</v>
      </c>
      <c r="C39" s="18" t="s">
        <v>12</v>
      </c>
      <c r="D39" s="17">
        <f t="shared" si="4"/>
        <v>6000</v>
      </c>
      <c r="E39" s="17">
        <v>6000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12">
        <f>D40/D39*100</f>
        <v>100</v>
      </c>
    </row>
    <row r="40" spans="1:11" ht="47.25" customHeight="1">
      <c r="A40" s="87"/>
      <c r="B40" s="127"/>
      <c r="C40" s="20" t="s">
        <v>13</v>
      </c>
      <c r="D40" s="21">
        <f t="shared" si="4"/>
        <v>6000</v>
      </c>
      <c r="E40" s="21">
        <v>6000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147"/>
    </row>
    <row r="41" spans="1:11" ht="18.75" customHeight="1">
      <c r="A41" s="87"/>
      <c r="B41" s="180" t="s">
        <v>103</v>
      </c>
      <c r="C41" s="22" t="s">
        <v>12</v>
      </c>
      <c r="D41" s="23">
        <f>E41+H41</f>
        <v>73361.27</v>
      </c>
      <c r="E41" s="23">
        <v>73361.27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111">
        <f>D42/D41*100</f>
        <v>100</v>
      </c>
    </row>
    <row r="42" spans="1:11" ht="16.5" customHeight="1">
      <c r="A42" s="87"/>
      <c r="B42" s="141"/>
      <c r="C42" s="22" t="s">
        <v>13</v>
      </c>
      <c r="D42" s="23">
        <f>E42+H42</f>
        <v>73361.27</v>
      </c>
      <c r="E42" s="23">
        <v>73361.27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111"/>
    </row>
    <row r="43" spans="1:11" ht="16.5" customHeight="1">
      <c r="A43" s="87"/>
      <c r="B43" s="148" t="s">
        <v>104</v>
      </c>
      <c r="C43" s="49" t="s">
        <v>12</v>
      </c>
      <c r="D43" s="50">
        <f>E43+H43</f>
        <v>12645</v>
      </c>
      <c r="E43" s="50">
        <v>12645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112">
        <f>D44/D43*100</f>
        <v>90.58291814946618</v>
      </c>
    </row>
    <row r="44" spans="1:11" ht="16.5" customHeight="1">
      <c r="A44" s="87"/>
      <c r="B44" s="141"/>
      <c r="C44" s="22" t="s">
        <v>13</v>
      </c>
      <c r="D44" s="23">
        <f>E44+H44</f>
        <v>11454.21</v>
      </c>
      <c r="E44" s="23">
        <v>11454.21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147"/>
    </row>
    <row r="45" spans="1:11" ht="12.75" customHeight="1">
      <c r="A45" s="87"/>
      <c r="B45" s="129" t="s">
        <v>20</v>
      </c>
      <c r="C45" s="22" t="s">
        <v>12</v>
      </c>
      <c r="D45" s="23">
        <f t="shared" si="4"/>
        <v>23464.65</v>
      </c>
      <c r="E45" s="23">
        <v>23464.65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111">
        <f>D46/D45*100</f>
        <v>176.38281414809086</v>
      </c>
    </row>
    <row r="46" spans="1:11" ht="12.75" customHeight="1">
      <c r="A46" s="87"/>
      <c r="B46" s="129"/>
      <c r="C46" s="22" t="s">
        <v>13</v>
      </c>
      <c r="D46" s="23">
        <f t="shared" si="4"/>
        <v>41387.61</v>
      </c>
      <c r="E46" s="23">
        <v>41387.61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111"/>
    </row>
    <row r="47" spans="1:11" ht="30" customHeight="1">
      <c r="A47" s="87"/>
      <c r="B47" s="149" t="s">
        <v>105</v>
      </c>
      <c r="C47" s="22" t="s">
        <v>12</v>
      </c>
      <c r="D47" s="23">
        <f t="shared" si="4"/>
        <v>70971.18</v>
      </c>
      <c r="E47" s="23">
        <v>0</v>
      </c>
      <c r="F47" s="23">
        <v>0</v>
      </c>
      <c r="G47" s="23">
        <v>0</v>
      </c>
      <c r="H47" s="23">
        <v>70971.18</v>
      </c>
      <c r="I47" s="23">
        <v>0</v>
      </c>
      <c r="J47" s="23">
        <v>0</v>
      </c>
      <c r="K47" s="111">
        <f>D48/D47*100</f>
        <v>100</v>
      </c>
    </row>
    <row r="48" spans="1:11" ht="42" customHeight="1">
      <c r="A48" s="87"/>
      <c r="B48" s="150"/>
      <c r="C48" s="63" t="s">
        <v>13</v>
      </c>
      <c r="D48" s="85">
        <f t="shared" si="4"/>
        <v>70971.18</v>
      </c>
      <c r="E48" s="41">
        <v>0</v>
      </c>
      <c r="F48" s="41">
        <v>0</v>
      </c>
      <c r="G48" s="41">
        <v>0</v>
      </c>
      <c r="H48" s="41">
        <v>70971.18</v>
      </c>
      <c r="I48" s="41">
        <v>0</v>
      </c>
      <c r="J48" s="41">
        <v>0</v>
      </c>
      <c r="K48" s="146"/>
    </row>
    <row r="49" spans="1:11" ht="25.5" customHeight="1">
      <c r="A49" s="87"/>
      <c r="B49" s="140" t="s">
        <v>106</v>
      </c>
      <c r="C49" s="22" t="s">
        <v>12</v>
      </c>
      <c r="D49" s="25">
        <f t="shared" si="4"/>
        <v>3000000</v>
      </c>
      <c r="E49" s="23">
        <v>0</v>
      </c>
      <c r="F49" s="23">
        <v>0</v>
      </c>
      <c r="G49" s="23">
        <v>0</v>
      </c>
      <c r="H49" s="23">
        <v>3000000</v>
      </c>
      <c r="I49" s="23">
        <v>3000000</v>
      </c>
      <c r="J49" s="23">
        <v>0</v>
      </c>
      <c r="K49" s="111">
        <f>D50/D49*100</f>
        <v>100</v>
      </c>
    </row>
    <row r="50" spans="1:11" ht="23.25" customHeight="1">
      <c r="A50" s="87"/>
      <c r="B50" s="140"/>
      <c r="C50" s="22" t="s">
        <v>13</v>
      </c>
      <c r="D50" s="23">
        <f t="shared" si="4"/>
        <v>3000000</v>
      </c>
      <c r="E50" s="23">
        <v>0</v>
      </c>
      <c r="F50" s="23">
        <v>0</v>
      </c>
      <c r="G50" s="23">
        <v>0</v>
      </c>
      <c r="H50" s="23">
        <v>3000000</v>
      </c>
      <c r="I50" s="23">
        <v>3000000</v>
      </c>
      <c r="J50" s="23">
        <v>0</v>
      </c>
      <c r="K50" s="111"/>
    </row>
    <row r="51" spans="1:11" ht="54" customHeight="1">
      <c r="A51" s="87"/>
      <c r="B51" s="216" t="s">
        <v>97</v>
      </c>
      <c r="C51" s="22" t="s">
        <v>12</v>
      </c>
      <c r="D51" s="23">
        <f>E51+H51</f>
        <v>34250678.39</v>
      </c>
      <c r="E51" s="23">
        <v>0</v>
      </c>
      <c r="F51" s="23">
        <v>0</v>
      </c>
      <c r="G51" s="23">
        <v>0</v>
      </c>
      <c r="H51" s="23">
        <v>34250678.39</v>
      </c>
      <c r="I51" s="23">
        <v>0</v>
      </c>
      <c r="J51" s="23">
        <v>34250678.39</v>
      </c>
      <c r="K51" s="111">
        <f>D52/D51*100</f>
        <v>96.16045275067032</v>
      </c>
    </row>
    <row r="52" spans="1:11" ht="60.75" customHeight="1">
      <c r="A52" s="88"/>
      <c r="B52" s="216"/>
      <c r="C52" s="22" t="s">
        <v>13</v>
      </c>
      <c r="D52" s="23">
        <f>E52+H52</f>
        <v>32935607.41</v>
      </c>
      <c r="E52" s="23">
        <v>0</v>
      </c>
      <c r="F52" s="23">
        <v>0</v>
      </c>
      <c r="G52" s="23">
        <v>0</v>
      </c>
      <c r="H52" s="23">
        <v>32935607.41</v>
      </c>
      <c r="I52" s="23">
        <v>0</v>
      </c>
      <c r="J52" s="23">
        <v>32935607.41</v>
      </c>
      <c r="K52" s="111"/>
    </row>
    <row r="53" spans="1:11" ht="21" customHeight="1">
      <c r="A53" s="98" t="s">
        <v>21</v>
      </c>
      <c r="B53" s="235" t="s">
        <v>22</v>
      </c>
      <c r="C53" s="30" t="s">
        <v>12</v>
      </c>
      <c r="D53" s="31">
        <f>D55+D61+D63+D65+D67+D71+D79+D57+D73+D75+D77+D59+D69</f>
        <v>27552072.98</v>
      </c>
      <c r="E53" s="31">
        <f aca="true" t="shared" si="5" ref="E53:J53">E55+E61+E63+E65+E67+E71+E79+E57+E73+E75+E77+E59+E69</f>
        <v>21135498.759999998</v>
      </c>
      <c r="F53" s="31">
        <f t="shared" si="5"/>
        <v>446580</v>
      </c>
      <c r="G53" s="31">
        <f t="shared" si="5"/>
        <v>0</v>
      </c>
      <c r="H53" s="31">
        <f t="shared" si="5"/>
        <v>6416574.22</v>
      </c>
      <c r="I53" s="31">
        <f t="shared" si="5"/>
        <v>0</v>
      </c>
      <c r="J53" s="31">
        <f t="shared" si="5"/>
        <v>0</v>
      </c>
      <c r="K53" s="160">
        <f>D54/D53*100</f>
        <v>103.48912791679167</v>
      </c>
    </row>
    <row r="54" spans="1:11" ht="20.25" customHeight="1">
      <c r="A54" s="98"/>
      <c r="B54" s="235"/>
      <c r="C54" s="30" t="s">
        <v>13</v>
      </c>
      <c r="D54" s="31">
        <f>D56+D62+D64+D66+D68+D72+D80+D58+D74+D76+D78+D60+D70</f>
        <v>28513400.049999997</v>
      </c>
      <c r="E54" s="31">
        <f aca="true" t="shared" si="6" ref="E54:J54">E56+E62+E64+E66+E68+E72+E80+E58+E74+E76+E78+E60+E70</f>
        <v>22668685.04</v>
      </c>
      <c r="F54" s="31">
        <f t="shared" si="6"/>
        <v>418218.51</v>
      </c>
      <c r="G54" s="31">
        <f t="shared" si="6"/>
        <v>0</v>
      </c>
      <c r="H54" s="31">
        <f t="shared" si="6"/>
        <v>5844715.01</v>
      </c>
      <c r="I54" s="31">
        <f t="shared" si="6"/>
        <v>0</v>
      </c>
      <c r="J54" s="31">
        <f t="shared" si="6"/>
        <v>0</v>
      </c>
      <c r="K54" s="160"/>
    </row>
    <row r="55" spans="1:11" ht="18" customHeight="1">
      <c r="A55" s="93"/>
      <c r="B55" s="157" t="s">
        <v>73</v>
      </c>
      <c r="C55" s="18" t="s">
        <v>12</v>
      </c>
      <c r="D55" s="19">
        <f aca="true" t="shared" si="7" ref="D55:D72">E55+H55</f>
        <v>1149500</v>
      </c>
      <c r="E55" s="19">
        <v>1149500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12">
        <f>D56/D55*100</f>
        <v>100.19756937799042</v>
      </c>
    </row>
    <row r="56" spans="1:11" ht="15" customHeight="1">
      <c r="A56" s="93"/>
      <c r="B56" s="127"/>
      <c r="C56" s="9" t="s">
        <v>13</v>
      </c>
      <c r="D56" s="17">
        <f t="shared" si="7"/>
        <v>1151771.06</v>
      </c>
      <c r="E56" s="17">
        <v>1151771.06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21"/>
    </row>
    <row r="57" spans="1:11" ht="16.5" customHeight="1">
      <c r="A57" s="93"/>
      <c r="B57" s="130" t="s">
        <v>74</v>
      </c>
      <c r="C57" s="9" t="s">
        <v>12</v>
      </c>
      <c r="D57" s="17">
        <f>E57+H57</f>
        <v>50401.93</v>
      </c>
      <c r="E57" s="17">
        <v>50401.93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21">
        <f>D58/D57*100</f>
        <v>100</v>
      </c>
    </row>
    <row r="58" spans="1:11" ht="14.25" customHeight="1">
      <c r="A58" s="93"/>
      <c r="B58" s="131"/>
      <c r="C58" s="9" t="s">
        <v>13</v>
      </c>
      <c r="D58" s="17">
        <f>E58+H58</f>
        <v>50401.93</v>
      </c>
      <c r="E58" s="17">
        <v>50401.93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21"/>
    </row>
    <row r="59" spans="1:11" ht="14.25" customHeight="1">
      <c r="A59" s="93"/>
      <c r="B59" s="126" t="s">
        <v>108</v>
      </c>
      <c r="C59" s="9" t="s">
        <v>12</v>
      </c>
      <c r="D59" s="17">
        <f>E59+H59</f>
        <v>34000</v>
      </c>
      <c r="E59" s="17">
        <v>34000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21">
        <f>D60/D59*100</f>
        <v>126.82291176470588</v>
      </c>
    </row>
    <row r="60" spans="1:11" ht="18" customHeight="1">
      <c r="A60" s="93"/>
      <c r="B60" s="126"/>
      <c r="C60" s="9" t="s">
        <v>13</v>
      </c>
      <c r="D60" s="17">
        <f>E60+H60</f>
        <v>43119.79</v>
      </c>
      <c r="E60" s="17">
        <v>43119.79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21"/>
    </row>
    <row r="61" spans="1:11" ht="44.25" customHeight="1">
      <c r="A61" s="93"/>
      <c r="B61" s="127" t="s">
        <v>75</v>
      </c>
      <c r="C61" s="9" t="s">
        <v>12</v>
      </c>
      <c r="D61" s="17">
        <f t="shared" si="7"/>
        <v>8166483.85</v>
      </c>
      <c r="E61" s="17">
        <v>8166483.85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21">
        <f>D62/D61*100</f>
        <v>96.97458251876664</v>
      </c>
    </row>
    <row r="62" spans="1:11" ht="46.5" customHeight="1">
      <c r="A62" s="93"/>
      <c r="B62" s="127"/>
      <c r="C62" s="9" t="s">
        <v>13</v>
      </c>
      <c r="D62" s="17">
        <f t="shared" si="7"/>
        <v>7919413.62</v>
      </c>
      <c r="E62" s="17">
        <v>7919413.62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21"/>
    </row>
    <row r="63" spans="1:11" ht="22.5" customHeight="1">
      <c r="A63" s="93"/>
      <c r="B63" s="127" t="s">
        <v>23</v>
      </c>
      <c r="C63" s="9" t="s">
        <v>12</v>
      </c>
      <c r="D63" s="17">
        <f t="shared" si="7"/>
        <v>70000</v>
      </c>
      <c r="E63" s="17">
        <v>0</v>
      </c>
      <c r="F63" s="17">
        <v>0</v>
      </c>
      <c r="G63" s="17">
        <v>0</v>
      </c>
      <c r="H63" s="17">
        <v>70000</v>
      </c>
      <c r="I63" s="17">
        <v>0</v>
      </c>
      <c r="J63" s="17">
        <v>0</v>
      </c>
      <c r="K63" s="121">
        <f>D64/D63*100</f>
        <v>90.58160000000001</v>
      </c>
    </row>
    <row r="64" spans="1:11" ht="24" customHeight="1">
      <c r="A64" s="93"/>
      <c r="B64" s="127"/>
      <c r="C64" s="9" t="s">
        <v>13</v>
      </c>
      <c r="D64" s="17">
        <f t="shared" si="7"/>
        <v>63407.12</v>
      </c>
      <c r="E64" s="17">
        <v>0</v>
      </c>
      <c r="F64" s="17">
        <v>0</v>
      </c>
      <c r="G64" s="17">
        <v>0</v>
      </c>
      <c r="H64" s="17">
        <v>63407.12</v>
      </c>
      <c r="I64" s="17">
        <v>0</v>
      </c>
      <c r="J64" s="17">
        <v>0</v>
      </c>
      <c r="K64" s="121"/>
    </row>
    <row r="65" spans="1:11" ht="24" customHeight="1">
      <c r="A65" s="93"/>
      <c r="B65" s="127" t="s">
        <v>24</v>
      </c>
      <c r="C65" s="9" t="s">
        <v>12</v>
      </c>
      <c r="D65" s="17">
        <f t="shared" si="7"/>
        <v>5428310.33</v>
      </c>
      <c r="E65" s="17">
        <v>0</v>
      </c>
      <c r="F65" s="17">
        <v>0</v>
      </c>
      <c r="G65" s="17">
        <v>0</v>
      </c>
      <c r="H65" s="17">
        <v>5428310.33</v>
      </c>
      <c r="I65" s="17">
        <v>0</v>
      </c>
      <c r="J65" s="17">
        <v>0</v>
      </c>
      <c r="K65" s="121">
        <f>D66/D65*100</f>
        <v>89.58669833454418</v>
      </c>
    </row>
    <row r="66" spans="1:11" ht="23.25" customHeight="1">
      <c r="A66" s="93"/>
      <c r="B66" s="127"/>
      <c r="C66" s="9" t="s">
        <v>13</v>
      </c>
      <c r="D66" s="17">
        <f t="shared" si="7"/>
        <v>4863044</v>
      </c>
      <c r="E66" s="17">
        <v>0</v>
      </c>
      <c r="F66" s="17">
        <v>0</v>
      </c>
      <c r="G66" s="17">
        <v>0</v>
      </c>
      <c r="H66" s="17">
        <v>4863044</v>
      </c>
      <c r="I66" s="17">
        <v>0</v>
      </c>
      <c r="J66" s="17">
        <v>0</v>
      </c>
      <c r="K66" s="121"/>
    </row>
    <row r="67" spans="1:11" ht="13.5" customHeight="1">
      <c r="A67" s="93"/>
      <c r="B67" s="157" t="s">
        <v>72</v>
      </c>
      <c r="C67" s="9" t="s">
        <v>12</v>
      </c>
      <c r="D67" s="17">
        <f t="shared" si="7"/>
        <v>73500</v>
      </c>
      <c r="E67" s="17">
        <v>73500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21">
        <f>D68/D67*100</f>
        <v>98.47937414965986</v>
      </c>
    </row>
    <row r="68" spans="1:11" ht="14.25" customHeight="1">
      <c r="A68" s="93"/>
      <c r="B68" s="210"/>
      <c r="C68" s="20" t="s">
        <v>13</v>
      </c>
      <c r="D68" s="21">
        <f t="shared" si="7"/>
        <v>72382.34</v>
      </c>
      <c r="E68" s="21">
        <v>72382.34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113"/>
    </row>
    <row r="69" spans="1:11" ht="14.25" customHeight="1">
      <c r="A69" s="93"/>
      <c r="B69" s="180" t="s">
        <v>103</v>
      </c>
      <c r="C69" s="51" t="s">
        <v>12</v>
      </c>
      <c r="D69" s="23">
        <f>E69+H69</f>
        <v>221000</v>
      </c>
      <c r="E69" s="23">
        <v>221000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121">
        <f>D70/D69*100</f>
        <v>99.43771040723982</v>
      </c>
    </row>
    <row r="70" spans="1:11" ht="14.25" customHeight="1">
      <c r="A70" s="93"/>
      <c r="B70" s="141"/>
      <c r="C70" s="52" t="s">
        <v>13</v>
      </c>
      <c r="D70" s="23">
        <f>E70+H70</f>
        <v>219757.34</v>
      </c>
      <c r="E70" s="23">
        <v>219757.34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113"/>
    </row>
    <row r="71" spans="1:11" ht="15.75" customHeight="1">
      <c r="A71" s="93"/>
      <c r="B71" s="129" t="s">
        <v>20</v>
      </c>
      <c r="C71" s="22" t="s">
        <v>12</v>
      </c>
      <c r="D71" s="23">
        <f t="shared" si="7"/>
        <v>9128138.16</v>
      </c>
      <c r="E71" s="23">
        <v>9128138.16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121">
        <f>D72/D71*100</f>
        <v>101.33701109537108</v>
      </c>
    </row>
    <row r="72" spans="1:11" ht="17.25" customHeight="1">
      <c r="A72" s="93"/>
      <c r="B72" s="129"/>
      <c r="C72" s="22" t="s">
        <v>13</v>
      </c>
      <c r="D72" s="23">
        <f t="shared" si="7"/>
        <v>9250182.38</v>
      </c>
      <c r="E72" s="23">
        <v>9250182.38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113"/>
    </row>
    <row r="73" spans="1:11" ht="17.25" customHeight="1">
      <c r="A73" s="93"/>
      <c r="B73" s="148" t="s">
        <v>104</v>
      </c>
      <c r="C73" s="22" t="s">
        <v>12</v>
      </c>
      <c r="D73" s="23">
        <f aca="true" t="shared" si="8" ref="D73:D80">E73+H73</f>
        <v>48394.82</v>
      </c>
      <c r="E73" s="23">
        <v>48394.82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111">
        <v>99.99</v>
      </c>
    </row>
    <row r="74" spans="1:11" ht="17.25" customHeight="1">
      <c r="A74" s="93"/>
      <c r="B74" s="141"/>
      <c r="C74" s="22" t="s">
        <v>13</v>
      </c>
      <c r="D74" s="23">
        <f t="shared" si="8"/>
        <v>48393.83</v>
      </c>
      <c r="E74" s="23">
        <v>48393.83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111"/>
    </row>
    <row r="75" spans="1:11" ht="24" customHeight="1">
      <c r="A75" s="93"/>
      <c r="B75" s="127" t="s">
        <v>30</v>
      </c>
      <c r="C75" s="22" t="s">
        <v>12</v>
      </c>
      <c r="D75" s="23">
        <f t="shared" si="8"/>
        <v>1817500</v>
      </c>
      <c r="E75" s="23">
        <v>1817500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111">
        <f>D76/D75*100</f>
        <v>192.2995455295736</v>
      </c>
    </row>
    <row r="76" spans="1:11" ht="36" customHeight="1">
      <c r="A76" s="93"/>
      <c r="B76" s="128"/>
      <c r="C76" s="63" t="s">
        <v>13</v>
      </c>
      <c r="D76" s="41">
        <f t="shared" si="8"/>
        <v>3495044.24</v>
      </c>
      <c r="E76" s="41">
        <v>3495044.24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146"/>
    </row>
    <row r="77" spans="1:11" ht="30.75" customHeight="1">
      <c r="A77" s="93"/>
      <c r="B77" s="139" t="s">
        <v>65</v>
      </c>
      <c r="C77" s="22" t="s">
        <v>12</v>
      </c>
      <c r="D77" s="23">
        <f t="shared" si="8"/>
        <v>446580</v>
      </c>
      <c r="E77" s="23">
        <v>446580</v>
      </c>
      <c r="F77" s="23">
        <v>446580</v>
      </c>
      <c r="G77" s="23">
        <v>0</v>
      </c>
      <c r="H77" s="23">
        <v>0</v>
      </c>
      <c r="I77" s="23">
        <v>0</v>
      </c>
      <c r="J77" s="23">
        <v>0</v>
      </c>
      <c r="K77" s="111">
        <f>D78/D77*100</f>
        <v>93.64918043799544</v>
      </c>
    </row>
    <row r="78" spans="1:11" ht="32.25" customHeight="1">
      <c r="A78" s="94"/>
      <c r="B78" s="139"/>
      <c r="C78" s="22" t="s">
        <v>13</v>
      </c>
      <c r="D78" s="23">
        <f t="shared" si="8"/>
        <v>418218.51</v>
      </c>
      <c r="E78" s="23">
        <v>418218.51</v>
      </c>
      <c r="F78" s="23">
        <v>418218.51</v>
      </c>
      <c r="G78" s="23">
        <v>0</v>
      </c>
      <c r="H78" s="23">
        <v>0</v>
      </c>
      <c r="I78" s="23">
        <v>0</v>
      </c>
      <c r="J78" s="23">
        <v>0</v>
      </c>
      <c r="K78" s="111"/>
    </row>
    <row r="79" spans="1:11" ht="21" customHeight="1">
      <c r="A79" s="92"/>
      <c r="B79" s="248" t="s">
        <v>107</v>
      </c>
      <c r="C79" s="22" t="s">
        <v>12</v>
      </c>
      <c r="D79" s="23">
        <f t="shared" si="8"/>
        <v>918263.89</v>
      </c>
      <c r="E79" s="23">
        <v>0</v>
      </c>
      <c r="F79" s="23">
        <v>0</v>
      </c>
      <c r="G79" s="23">
        <v>0</v>
      </c>
      <c r="H79" s="23">
        <v>918263.89</v>
      </c>
      <c r="I79" s="23">
        <v>0</v>
      </c>
      <c r="J79" s="23">
        <v>0</v>
      </c>
      <c r="K79" s="111">
        <f>D80/D79*100</f>
        <v>100</v>
      </c>
    </row>
    <row r="80" spans="1:11" ht="53.25" customHeight="1">
      <c r="A80" s="94"/>
      <c r="B80" s="248"/>
      <c r="C80" s="22" t="s">
        <v>13</v>
      </c>
      <c r="D80" s="23">
        <f t="shared" si="8"/>
        <v>918263.89</v>
      </c>
      <c r="E80" s="23">
        <v>0</v>
      </c>
      <c r="F80" s="23">
        <v>0</v>
      </c>
      <c r="G80" s="23">
        <v>0</v>
      </c>
      <c r="H80" s="23">
        <v>918263.89</v>
      </c>
      <c r="I80" s="23">
        <v>0</v>
      </c>
      <c r="J80" s="23">
        <v>0</v>
      </c>
      <c r="K80" s="111"/>
    </row>
    <row r="81" spans="1:11" ht="18" customHeight="1">
      <c r="A81" s="237" t="s">
        <v>25</v>
      </c>
      <c r="B81" s="178" t="s">
        <v>26</v>
      </c>
      <c r="C81" s="26" t="s">
        <v>12</v>
      </c>
      <c r="D81" s="27">
        <f>D83+D85+D87+D89</f>
        <v>1716304</v>
      </c>
      <c r="E81" s="27">
        <f aca="true" t="shared" si="9" ref="E81:J81">E83+E85+E87+E89</f>
        <v>1716304</v>
      </c>
      <c r="F81" s="27">
        <f t="shared" si="9"/>
        <v>649408</v>
      </c>
      <c r="G81" s="27">
        <f t="shared" si="9"/>
        <v>0</v>
      </c>
      <c r="H81" s="27">
        <f t="shared" si="9"/>
        <v>0</v>
      </c>
      <c r="I81" s="27">
        <f t="shared" si="9"/>
        <v>0</v>
      </c>
      <c r="J81" s="27">
        <f t="shared" si="9"/>
        <v>0</v>
      </c>
      <c r="K81" s="156">
        <f>D82/D81*100</f>
        <v>95.99238363366862</v>
      </c>
    </row>
    <row r="82" spans="1:11" ht="18.75" customHeight="1">
      <c r="A82" s="108"/>
      <c r="B82" s="179"/>
      <c r="C82" s="28" t="s">
        <v>13</v>
      </c>
      <c r="D82" s="29">
        <f>D84+D86+D88+D90</f>
        <v>1647521.1199999999</v>
      </c>
      <c r="E82" s="29">
        <f aca="true" t="shared" si="10" ref="E82:J82">E84+E86+E88+E90</f>
        <v>1647521.1199999999</v>
      </c>
      <c r="F82" s="29">
        <f t="shared" si="10"/>
        <v>638038.97</v>
      </c>
      <c r="G82" s="29">
        <f t="shared" si="10"/>
        <v>0</v>
      </c>
      <c r="H82" s="29">
        <f t="shared" si="10"/>
        <v>0</v>
      </c>
      <c r="I82" s="29">
        <f t="shared" si="10"/>
        <v>0</v>
      </c>
      <c r="J82" s="29">
        <f t="shared" si="10"/>
        <v>0</v>
      </c>
      <c r="K82" s="177"/>
    </row>
    <row r="83" spans="1:11" ht="45" customHeight="1">
      <c r="A83" s="242"/>
      <c r="B83" s="139" t="s">
        <v>75</v>
      </c>
      <c r="C83" s="22" t="s">
        <v>12</v>
      </c>
      <c r="D83" s="23">
        <f aca="true" t="shared" si="11" ref="D83:D90">E83+H83</f>
        <v>454020</v>
      </c>
      <c r="E83" s="23">
        <v>454020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111">
        <f>D84/D83*100</f>
        <v>99.03748733535967</v>
      </c>
    </row>
    <row r="84" spans="1:11" ht="42.75" customHeight="1">
      <c r="A84" s="242"/>
      <c r="B84" s="139"/>
      <c r="C84" s="22" t="s">
        <v>13</v>
      </c>
      <c r="D84" s="23">
        <f t="shared" si="11"/>
        <v>449650</v>
      </c>
      <c r="E84" s="23">
        <v>449650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111"/>
    </row>
    <row r="85" spans="1:11" ht="15" customHeight="1">
      <c r="A85" s="242"/>
      <c r="B85" s="127" t="s">
        <v>31</v>
      </c>
      <c r="C85" s="22" t="s">
        <v>12</v>
      </c>
      <c r="D85" s="23">
        <f t="shared" si="11"/>
        <v>612626</v>
      </c>
      <c r="E85" s="23">
        <v>612626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111">
        <f>D86/D85*100</f>
        <v>91.3819899906305</v>
      </c>
    </row>
    <row r="86" spans="1:11" ht="15.75" customHeight="1">
      <c r="A86" s="242"/>
      <c r="B86" s="128"/>
      <c r="C86" s="22" t="s">
        <v>13</v>
      </c>
      <c r="D86" s="23">
        <f t="shared" si="11"/>
        <v>559829.83</v>
      </c>
      <c r="E86" s="23">
        <v>559829.83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111"/>
    </row>
    <row r="87" spans="1:11" ht="28.5" customHeight="1">
      <c r="A87" s="242"/>
      <c r="B87" s="139" t="s">
        <v>65</v>
      </c>
      <c r="C87" s="53" t="s">
        <v>12</v>
      </c>
      <c r="D87" s="17">
        <f t="shared" si="11"/>
        <v>649408</v>
      </c>
      <c r="E87" s="17">
        <v>649408</v>
      </c>
      <c r="F87" s="17">
        <v>649408</v>
      </c>
      <c r="G87" s="23">
        <v>0</v>
      </c>
      <c r="H87" s="23">
        <v>0</v>
      </c>
      <c r="I87" s="23">
        <v>0</v>
      </c>
      <c r="J87" s="23">
        <v>0</v>
      </c>
      <c r="K87" s="111">
        <f>D88/D87*100</f>
        <v>98.24932399970434</v>
      </c>
    </row>
    <row r="88" spans="1:11" ht="28.5" customHeight="1">
      <c r="A88" s="242"/>
      <c r="B88" s="139"/>
      <c r="C88" s="54" t="s">
        <v>13</v>
      </c>
      <c r="D88" s="17">
        <f t="shared" si="11"/>
        <v>638038.97</v>
      </c>
      <c r="E88" s="17">
        <v>638038.97</v>
      </c>
      <c r="F88" s="17">
        <v>638038.97</v>
      </c>
      <c r="G88" s="23">
        <v>0</v>
      </c>
      <c r="H88" s="23">
        <v>0</v>
      </c>
      <c r="I88" s="23">
        <v>0</v>
      </c>
      <c r="J88" s="23">
        <v>0</v>
      </c>
      <c r="K88" s="111"/>
    </row>
    <row r="89" spans="1:11" ht="28.5" customHeight="1">
      <c r="A89" s="242"/>
      <c r="B89" s="139" t="s">
        <v>30</v>
      </c>
      <c r="C89" s="53" t="s">
        <v>12</v>
      </c>
      <c r="D89" s="17">
        <f t="shared" si="11"/>
        <v>250</v>
      </c>
      <c r="E89" s="17">
        <v>250</v>
      </c>
      <c r="F89" s="17">
        <v>0</v>
      </c>
      <c r="G89" s="23">
        <v>0</v>
      </c>
      <c r="H89" s="23">
        <v>0</v>
      </c>
      <c r="I89" s="23">
        <v>0</v>
      </c>
      <c r="J89" s="23">
        <v>0</v>
      </c>
      <c r="K89" s="111">
        <f>D90/D89*100</f>
        <v>0.928</v>
      </c>
    </row>
    <row r="90" spans="1:11" ht="28.5" customHeight="1">
      <c r="A90" s="242"/>
      <c r="B90" s="139"/>
      <c r="C90" s="55" t="s">
        <v>13</v>
      </c>
      <c r="D90" s="21">
        <f t="shared" si="11"/>
        <v>2.32</v>
      </c>
      <c r="E90" s="21">
        <v>2.32</v>
      </c>
      <c r="F90" s="21">
        <v>0</v>
      </c>
      <c r="G90" s="41">
        <v>0</v>
      </c>
      <c r="H90" s="41">
        <v>0</v>
      </c>
      <c r="I90" s="41">
        <v>0</v>
      </c>
      <c r="J90" s="41">
        <v>0</v>
      </c>
      <c r="K90" s="146"/>
    </row>
    <row r="91" spans="1:11" ht="17.25" customHeight="1">
      <c r="A91" s="246">
        <v>720</v>
      </c>
      <c r="B91" s="247" t="s">
        <v>27</v>
      </c>
      <c r="C91" s="30" t="s">
        <v>12</v>
      </c>
      <c r="D91" s="31">
        <f>D93</f>
        <v>4443.82</v>
      </c>
      <c r="E91" s="31">
        <f aca="true" t="shared" si="12" ref="E91:J91">E93</f>
        <v>4443.82</v>
      </c>
      <c r="F91" s="31">
        <f t="shared" si="12"/>
        <v>0</v>
      </c>
      <c r="G91" s="31">
        <f t="shared" si="12"/>
        <v>0</v>
      </c>
      <c r="H91" s="31">
        <f t="shared" si="12"/>
        <v>0</v>
      </c>
      <c r="I91" s="31">
        <f t="shared" si="12"/>
        <v>0</v>
      </c>
      <c r="J91" s="31">
        <f t="shared" si="12"/>
        <v>0</v>
      </c>
      <c r="K91" s="160">
        <f>D92/D91*100</f>
        <v>155.7009509836132</v>
      </c>
    </row>
    <row r="92" spans="1:11" ht="17.25" customHeight="1">
      <c r="A92" s="246"/>
      <c r="B92" s="247"/>
      <c r="C92" s="30" t="s">
        <v>13</v>
      </c>
      <c r="D92" s="32">
        <f>D94</f>
        <v>6919.07</v>
      </c>
      <c r="E92" s="32">
        <f aca="true" t="shared" si="13" ref="E92:J92">E94</f>
        <v>6919.07</v>
      </c>
      <c r="F92" s="32">
        <f t="shared" si="13"/>
        <v>0</v>
      </c>
      <c r="G92" s="32">
        <f t="shared" si="13"/>
        <v>0</v>
      </c>
      <c r="H92" s="32">
        <f t="shared" si="13"/>
        <v>0</v>
      </c>
      <c r="I92" s="32">
        <f t="shared" si="13"/>
        <v>0</v>
      </c>
      <c r="J92" s="32">
        <f t="shared" si="13"/>
        <v>0</v>
      </c>
      <c r="K92" s="160"/>
    </row>
    <row r="93" spans="1:11" ht="17.25" customHeight="1">
      <c r="A93" s="244"/>
      <c r="B93" s="148" t="s">
        <v>104</v>
      </c>
      <c r="C93" s="49" t="s">
        <v>12</v>
      </c>
      <c r="D93" s="48">
        <f>E93+H93</f>
        <v>4443.82</v>
      </c>
      <c r="E93" s="48">
        <v>4443.82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142">
        <f>D94/D93*100</f>
        <v>155.7009509836132</v>
      </c>
    </row>
    <row r="94" spans="1:11" ht="15" customHeight="1">
      <c r="A94" s="245"/>
      <c r="B94" s="141"/>
      <c r="C94" s="22" t="s">
        <v>13</v>
      </c>
      <c r="D94" s="24">
        <f>E94+H94</f>
        <v>6919.07</v>
      </c>
      <c r="E94" s="24">
        <v>6919.07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111"/>
    </row>
    <row r="95" spans="1:11" ht="16.5" customHeight="1">
      <c r="A95" s="98" t="s">
        <v>28</v>
      </c>
      <c r="B95" s="206" t="s">
        <v>29</v>
      </c>
      <c r="C95" s="30" t="s">
        <v>12</v>
      </c>
      <c r="D95" s="31">
        <f>D105+D109+D111+D113+D115+D123+D131+E4+D129+D119+D121+D97+D99+D101+D103+D107+D125+D127+D133+D117</f>
        <v>5162318.410000001</v>
      </c>
      <c r="E95" s="31">
        <f aca="true" t="shared" si="14" ref="E95:J95">E105+E109+E111+E113+E115+E123+E131+F4+E129+E119+E121+E97+E99+E101+E103+E107+E125+E127+E133+E117</f>
        <v>5077752.410000001</v>
      </c>
      <c r="F95" s="31">
        <f t="shared" si="14"/>
        <v>1571143</v>
      </c>
      <c r="G95" s="31">
        <f t="shared" si="14"/>
        <v>608216.01</v>
      </c>
      <c r="H95" s="31">
        <f t="shared" si="14"/>
        <v>84566</v>
      </c>
      <c r="I95" s="31">
        <f t="shared" si="14"/>
        <v>0</v>
      </c>
      <c r="J95" s="31">
        <f t="shared" si="14"/>
        <v>67097</v>
      </c>
      <c r="K95" s="160">
        <f>D96/D95*100</f>
        <v>102.02934402103259</v>
      </c>
    </row>
    <row r="96" spans="1:11" ht="16.5" customHeight="1">
      <c r="A96" s="98"/>
      <c r="B96" s="206"/>
      <c r="C96" s="30" t="s">
        <v>13</v>
      </c>
      <c r="D96" s="31">
        <f>D106+D110+D112+D114+D116+D124+D132+D10+D130+D120+D122+D98+D100+D102+D104+D108+D118+D126+D128+D134</f>
        <v>5267079.61</v>
      </c>
      <c r="E96" s="31">
        <f aca="true" t="shared" si="15" ref="E96:J96">E106+E110+E112+E114+E116+E124+E132+E10+E130+E120+E122+E98+E100+E102+E104+E108+E118+E126+E128+E134</f>
        <v>5182513.61</v>
      </c>
      <c r="F96" s="31">
        <f t="shared" si="15"/>
        <v>1571143</v>
      </c>
      <c r="G96" s="31">
        <f t="shared" si="15"/>
        <v>608216.01</v>
      </c>
      <c r="H96" s="31">
        <f t="shared" si="15"/>
        <v>84566</v>
      </c>
      <c r="I96" s="31">
        <f t="shared" si="15"/>
        <v>0</v>
      </c>
      <c r="J96" s="31">
        <f t="shared" si="15"/>
        <v>67097</v>
      </c>
      <c r="K96" s="160" t="e">
        <f>#REF!/D96*100</f>
        <v>#REF!</v>
      </c>
    </row>
    <row r="97" spans="1:11" ht="22.5" customHeight="1">
      <c r="A97" s="89"/>
      <c r="B97" s="169" t="s">
        <v>16</v>
      </c>
      <c r="C97" s="49" t="s">
        <v>12</v>
      </c>
      <c r="D97" s="33">
        <f aca="true" t="shared" si="16" ref="D97:D104">E97+H97</f>
        <v>12708</v>
      </c>
      <c r="E97" s="33">
        <v>12708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111">
        <f>D98/D97*100</f>
        <v>91.89486937362291</v>
      </c>
    </row>
    <row r="98" spans="1:11" ht="38.25" customHeight="1">
      <c r="A98" s="90"/>
      <c r="B98" s="170"/>
      <c r="C98" s="63" t="s">
        <v>13</v>
      </c>
      <c r="D98" s="57">
        <f t="shared" si="16"/>
        <v>11678</v>
      </c>
      <c r="E98" s="57">
        <v>11678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146" t="e">
        <f>#REF!/D98*100</f>
        <v>#REF!</v>
      </c>
    </row>
    <row r="99" spans="1:11" ht="19.5" customHeight="1">
      <c r="A99" s="90"/>
      <c r="B99" s="139" t="s">
        <v>71</v>
      </c>
      <c r="C99" s="22" t="s">
        <v>12</v>
      </c>
      <c r="D99" s="33">
        <f t="shared" si="16"/>
        <v>9932.95</v>
      </c>
      <c r="E99" s="33">
        <v>9932.95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111">
        <f>D100/D99*100</f>
        <v>114.17504366779254</v>
      </c>
    </row>
    <row r="100" spans="1:11" ht="18.75" customHeight="1">
      <c r="A100" s="90"/>
      <c r="B100" s="139"/>
      <c r="C100" s="22" t="s">
        <v>13</v>
      </c>
      <c r="D100" s="33">
        <f t="shared" si="16"/>
        <v>11340.95</v>
      </c>
      <c r="E100" s="33">
        <v>11340.95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111" t="e">
        <f>#REF!/D100*100</f>
        <v>#REF!</v>
      </c>
    </row>
    <row r="101" spans="1:11" ht="24" customHeight="1">
      <c r="A101" s="90"/>
      <c r="B101" s="126" t="s">
        <v>101</v>
      </c>
      <c r="C101" s="22" t="s">
        <v>12</v>
      </c>
      <c r="D101" s="33">
        <f t="shared" si="16"/>
        <v>16740</v>
      </c>
      <c r="E101" s="33">
        <v>16740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111">
        <f>D102/D101*100</f>
        <v>100</v>
      </c>
    </row>
    <row r="102" spans="1:11" ht="20.25" customHeight="1">
      <c r="A102" s="91"/>
      <c r="B102" s="126"/>
      <c r="C102" s="22" t="s">
        <v>13</v>
      </c>
      <c r="D102" s="33">
        <f t="shared" si="16"/>
        <v>16740</v>
      </c>
      <c r="E102" s="33">
        <v>16740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111" t="e">
        <f>#REF!/D102*100</f>
        <v>#REF!</v>
      </c>
    </row>
    <row r="103" spans="1:11" ht="20.25" customHeight="1">
      <c r="A103" s="89"/>
      <c r="B103" s="141" t="s">
        <v>108</v>
      </c>
      <c r="C103" s="49" t="s">
        <v>12</v>
      </c>
      <c r="D103" s="75">
        <f t="shared" si="16"/>
        <v>287184.8</v>
      </c>
      <c r="E103" s="75">
        <v>287184.8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142">
        <f>D104/D103*100</f>
        <v>103.88597864510936</v>
      </c>
    </row>
    <row r="104" spans="1:11" ht="20.25" customHeight="1">
      <c r="A104" s="90"/>
      <c r="B104" s="126"/>
      <c r="C104" s="22" t="s">
        <v>13</v>
      </c>
      <c r="D104" s="33">
        <f t="shared" si="16"/>
        <v>298344.74</v>
      </c>
      <c r="E104" s="33">
        <v>298344.74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111" t="e">
        <f>#REF!/D104*100</f>
        <v>#REF!</v>
      </c>
    </row>
    <row r="105" spans="1:11" ht="39.75" customHeight="1">
      <c r="A105" s="90"/>
      <c r="B105" s="129" t="s">
        <v>100</v>
      </c>
      <c r="C105" s="22" t="s">
        <v>12</v>
      </c>
      <c r="D105" s="23">
        <f aca="true" t="shared" si="17" ref="D105:D132">E105+H105</f>
        <v>1491026</v>
      </c>
      <c r="E105" s="25">
        <v>1491026</v>
      </c>
      <c r="F105" s="25">
        <v>1491026</v>
      </c>
      <c r="G105" s="25">
        <v>0</v>
      </c>
      <c r="H105" s="25">
        <v>0</v>
      </c>
      <c r="I105" s="25">
        <v>0</v>
      </c>
      <c r="J105" s="25">
        <v>0</v>
      </c>
      <c r="K105" s="111">
        <f>D106/D105*100</f>
        <v>100</v>
      </c>
    </row>
    <row r="106" spans="1:11" ht="34.5" customHeight="1">
      <c r="A106" s="90"/>
      <c r="B106" s="129"/>
      <c r="C106" s="22" t="s">
        <v>13</v>
      </c>
      <c r="D106" s="23">
        <f t="shared" si="17"/>
        <v>1491026</v>
      </c>
      <c r="E106" s="25">
        <v>1491026</v>
      </c>
      <c r="F106" s="25">
        <v>1491026</v>
      </c>
      <c r="G106" s="23">
        <v>0</v>
      </c>
      <c r="H106" s="23">
        <v>0</v>
      </c>
      <c r="I106" s="23">
        <v>0</v>
      </c>
      <c r="J106" s="23">
        <v>0</v>
      </c>
      <c r="K106" s="111"/>
    </row>
    <row r="107" spans="1:11" ht="33" customHeight="1">
      <c r="A107" s="90"/>
      <c r="B107" s="145" t="s">
        <v>65</v>
      </c>
      <c r="C107" s="49" t="s">
        <v>12</v>
      </c>
      <c r="D107" s="50">
        <f>E107+H107</f>
        <v>80117</v>
      </c>
      <c r="E107" s="50">
        <v>80117</v>
      </c>
      <c r="F107" s="50">
        <v>80117</v>
      </c>
      <c r="G107" s="50">
        <v>0</v>
      </c>
      <c r="H107" s="50">
        <v>0</v>
      </c>
      <c r="I107" s="50">
        <v>0</v>
      </c>
      <c r="J107" s="50">
        <v>0</v>
      </c>
      <c r="K107" s="142">
        <f>D108/D107*100</f>
        <v>100</v>
      </c>
    </row>
    <row r="108" spans="1:11" ht="33" customHeight="1">
      <c r="A108" s="90"/>
      <c r="B108" s="144"/>
      <c r="C108" s="22" t="s">
        <v>13</v>
      </c>
      <c r="D108" s="23">
        <f>E108+H108</f>
        <v>80117</v>
      </c>
      <c r="E108" s="50">
        <v>80117</v>
      </c>
      <c r="F108" s="50">
        <v>80117</v>
      </c>
      <c r="G108" s="23">
        <v>0</v>
      </c>
      <c r="H108" s="23">
        <v>0</v>
      </c>
      <c r="I108" s="23">
        <v>0</v>
      </c>
      <c r="J108" s="23">
        <v>0</v>
      </c>
      <c r="K108" s="111"/>
    </row>
    <row r="109" spans="1:11" ht="27.75" customHeight="1">
      <c r="A109" s="90"/>
      <c r="B109" s="129" t="s">
        <v>30</v>
      </c>
      <c r="C109" s="22" t="s">
        <v>12</v>
      </c>
      <c r="D109" s="23">
        <f t="shared" si="17"/>
        <v>452.1</v>
      </c>
      <c r="E109" s="23">
        <v>452.1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111">
        <f>D110/D109*100</f>
        <v>63.42623313426233</v>
      </c>
    </row>
    <row r="110" spans="1:11" ht="36" customHeight="1">
      <c r="A110" s="90"/>
      <c r="B110" s="129"/>
      <c r="C110" s="22" t="s">
        <v>13</v>
      </c>
      <c r="D110" s="23">
        <f t="shared" si="17"/>
        <v>286.75</v>
      </c>
      <c r="E110" s="23">
        <v>286.75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111"/>
    </row>
    <row r="111" spans="1:11" ht="39.75" customHeight="1">
      <c r="A111" s="90"/>
      <c r="B111" s="129" t="s">
        <v>75</v>
      </c>
      <c r="C111" s="22" t="s">
        <v>12</v>
      </c>
      <c r="D111" s="23">
        <f t="shared" si="17"/>
        <v>66107.11</v>
      </c>
      <c r="E111" s="23">
        <v>66107.11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111">
        <f>D112/D111*100</f>
        <v>113.58773662923703</v>
      </c>
    </row>
    <row r="112" spans="1:11" ht="49.5" customHeight="1">
      <c r="A112" s="90"/>
      <c r="B112" s="129"/>
      <c r="C112" s="22" t="s">
        <v>13</v>
      </c>
      <c r="D112" s="23">
        <f t="shared" si="17"/>
        <v>75089.57</v>
      </c>
      <c r="E112" s="23">
        <v>75089.57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111"/>
    </row>
    <row r="113" spans="1:11" ht="13.5" customHeight="1">
      <c r="A113" s="90"/>
      <c r="B113" s="132" t="s">
        <v>19</v>
      </c>
      <c r="C113" s="22" t="s">
        <v>12</v>
      </c>
      <c r="D113" s="23">
        <f t="shared" si="17"/>
        <v>475979.88</v>
      </c>
      <c r="E113" s="23">
        <v>475979.88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111">
        <f>D114/D113*100</f>
        <v>111.2893700464818</v>
      </c>
    </row>
    <row r="114" spans="1:11" ht="15.75" customHeight="1">
      <c r="A114" s="90"/>
      <c r="B114" s="132"/>
      <c r="C114" s="22" t="s">
        <v>13</v>
      </c>
      <c r="D114" s="23">
        <f t="shared" si="17"/>
        <v>529715.01</v>
      </c>
      <c r="E114" s="23">
        <v>529715.01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111"/>
    </row>
    <row r="115" spans="1:11" ht="15.75" customHeight="1">
      <c r="A115" s="90"/>
      <c r="B115" s="132" t="s">
        <v>31</v>
      </c>
      <c r="C115" s="22" t="s">
        <v>12</v>
      </c>
      <c r="D115" s="23">
        <f t="shared" si="17"/>
        <v>34921.65</v>
      </c>
      <c r="E115" s="23">
        <v>34921.65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111">
        <f>D116/D115*100</f>
        <v>165.53579226640207</v>
      </c>
    </row>
    <row r="116" spans="1:11" ht="16.5" customHeight="1">
      <c r="A116" s="90"/>
      <c r="B116" s="132"/>
      <c r="C116" s="22" t="s">
        <v>13</v>
      </c>
      <c r="D116" s="23">
        <f t="shared" si="17"/>
        <v>57807.83</v>
      </c>
      <c r="E116" s="23">
        <v>57807.83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111"/>
    </row>
    <row r="117" spans="1:11" ht="16.5" customHeight="1">
      <c r="A117" s="90"/>
      <c r="B117" s="163" t="s">
        <v>64</v>
      </c>
      <c r="C117" s="22" t="s">
        <v>12</v>
      </c>
      <c r="D117" s="23">
        <f aca="true" t="shared" si="18" ref="D117:D122">E117+H117</f>
        <v>17469</v>
      </c>
      <c r="E117" s="23">
        <v>0</v>
      </c>
      <c r="F117" s="23">
        <v>0</v>
      </c>
      <c r="G117" s="23">
        <v>0</v>
      </c>
      <c r="H117" s="23">
        <v>17469</v>
      </c>
      <c r="I117" s="23">
        <v>0</v>
      </c>
      <c r="J117" s="23">
        <v>0</v>
      </c>
      <c r="K117" s="111">
        <f>D118/D117*100</f>
        <v>100</v>
      </c>
    </row>
    <row r="118" spans="1:11" ht="16.5" customHeight="1">
      <c r="A118" s="90"/>
      <c r="B118" s="163"/>
      <c r="C118" s="22" t="s">
        <v>13</v>
      </c>
      <c r="D118" s="23">
        <f t="shared" si="18"/>
        <v>17469</v>
      </c>
      <c r="E118" s="23">
        <f>0+F118</f>
        <v>0</v>
      </c>
      <c r="F118" s="23">
        <v>0</v>
      </c>
      <c r="G118" s="23">
        <v>0</v>
      </c>
      <c r="H118" s="23">
        <v>17469</v>
      </c>
      <c r="I118" s="23">
        <v>0</v>
      </c>
      <c r="J118" s="23">
        <v>0</v>
      </c>
      <c r="K118" s="111"/>
    </row>
    <row r="119" spans="1:11" ht="47.25" customHeight="1">
      <c r="A119" s="90"/>
      <c r="B119" s="144" t="s">
        <v>88</v>
      </c>
      <c r="C119" s="22" t="s">
        <v>12</v>
      </c>
      <c r="D119" s="23">
        <f t="shared" si="18"/>
        <v>549.99</v>
      </c>
      <c r="E119" s="23">
        <v>549.99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111">
        <f>D120/D119*100</f>
        <v>163.4920634920635</v>
      </c>
    </row>
    <row r="120" spans="1:11" ht="44.25" customHeight="1">
      <c r="A120" s="90"/>
      <c r="B120" s="144"/>
      <c r="C120" s="22" t="s">
        <v>13</v>
      </c>
      <c r="D120" s="23">
        <f t="shared" si="18"/>
        <v>899.19</v>
      </c>
      <c r="E120" s="23">
        <v>899.19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111"/>
    </row>
    <row r="121" spans="1:11" ht="21" customHeight="1">
      <c r="A121" s="90"/>
      <c r="B121" s="143" t="s">
        <v>109</v>
      </c>
      <c r="C121" s="22" t="s">
        <v>12</v>
      </c>
      <c r="D121" s="23">
        <f t="shared" si="18"/>
        <v>106284.74</v>
      </c>
      <c r="E121" s="23">
        <v>106284.74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111">
        <f>D122/D121*100</f>
        <v>111.65709207173109</v>
      </c>
    </row>
    <row r="122" spans="1:11" ht="20.25" customHeight="1">
      <c r="A122" s="90"/>
      <c r="B122" s="143"/>
      <c r="C122" s="22" t="s">
        <v>13</v>
      </c>
      <c r="D122" s="23">
        <f t="shared" si="18"/>
        <v>118674.45</v>
      </c>
      <c r="E122" s="23">
        <v>118674.45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111"/>
    </row>
    <row r="123" spans="1:11" ht="15.75" customHeight="1">
      <c r="A123" s="90"/>
      <c r="B123" s="139" t="s">
        <v>72</v>
      </c>
      <c r="C123" s="22" t="s">
        <v>12</v>
      </c>
      <c r="D123" s="23">
        <f t="shared" si="17"/>
        <v>1266.1</v>
      </c>
      <c r="E123" s="23">
        <v>1266.1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111">
        <f>D124/D123*100</f>
        <v>182.40502329989732</v>
      </c>
    </row>
    <row r="124" spans="1:11" ht="16.5" customHeight="1">
      <c r="A124" s="91"/>
      <c r="B124" s="139"/>
      <c r="C124" s="22" t="s">
        <v>13</v>
      </c>
      <c r="D124" s="23">
        <f t="shared" si="17"/>
        <v>2309.43</v>
      </c>
      <c r="E124" s="23">
        <v>2309.43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111"/>
    </row>
    <row r="125" spans="1:11" ht="16.5" customHeight="1">
      <c r="A125" s="89"/>
      <c r="B125" s="126" t="s">
        <v>103</v>
      </c>
      <c r="C125" s="22" t="s">
        <v>12</v>
      </c>
      <c r="D125" s="23">
        <f>E125+H125</f>
        <v>3700</v>
      </c>
      <c r="E125" s="23">
        <v>3700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111">
        <f>D126/D125*100</f>
        <v>116.6264864864865</v>
      </c>
    </row>
    <row r="126" spans="1:11" ht="16.5" customHeight="1">
      <c r="A126" s="90"/>
      <c r="B126" s="126"/>
      <c r="C126" s="22" t="s">
        <v>13</v>
      </c>
      <c r="D126" s="23">
        <f>E126+H126</f>
        <v>4315.18</v>
      </c>
      <c r="E126" s="23">
        <v>4315.18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111"/>
    </row>
    <row r="127" spans="1:11" ht="16.5" customHeight="1">
      <c r="A127" s="90"/>
      <c r="B127" s="141" t="s">
        <v>104</v>
      </c>
      <c r="C127" s="49" t="s">
        <v>12</v>
      </c>
      <c r="D127" s="50">
        <f>E127+H127</f>
        <v>45233.91</v>
      </c>
      <c r="E127" s="50">
        <v>45233.91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142">
        <f>D128/D127*100</f>
        <v>197.86516354655166</v>
      </c>
    </row>
    <row r="128" spans="1:11" ht="16.5" customHeight="1">
      <c r="A128" s="90"/>
      <c r="B128" s="126"/>
      <c r="C128" s="22" t="s">
        <v>13</v>
      </c>
      <c r="D128" s="23">
        <f>E128+H128</f>
        <v>89502.15</v>
      </c>
      <c r="E128" s="23">
        <v>89502.15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111"/>
    </row>
    <row r="129" spans="1:11" ht="16.5" customHeight="1">
      <c r="A129" s="90"/>
      <c r="B129" s="144" t="s">
        <v>95</v>
      </c>
      <c r="C129" s="22" t="s">
        <v>12</v>
      </c>
      <c r="D129" s="23">
        <f t="shared" si="17"/>
        <v>20250</v>
      </c>
      <c r="E129" s="23">
        <v>20250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111">
        <f>D130/D129*100</f>
        <v>119.75308641975309</v>
      </c>
    </row>
    <row r="130" spans="1:11" ht="16.5" customHeight="1">
      <c r="A130" s="90"/>
      <c r="B130" s="144"/>
      <c r="C130" s="22" t="s">
        <v>13</v>
      </c>
      <c r="D130" s="23">
        <f t="shared" si="17"/>
        <v>24250</v>
      </c>
      <c r="E130" s="23">
        <v>24250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111"/>
    </row>
    <row r="131" spans="1:11" ht="15" customHeight="1">
      <c r="A131" s="90"/>
      <c r="B131" s="132" t="s">
        <v>20</v>
      </c>
      <c r="C131" s="22" t="s">
        <v>12</v>
      </c>
      <c r="D131" s="23">
        <f t="shared" si="17"/>
        <v>1817082.17</v>
      </c>
      <c r="E131" s="23">
        <v>1817082.17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111">
        <f>D132/D131*100</f>
        <v>96.97972821999569</v>
      </c>
    </row>
    <row r="132" spans="1:11" ht="16.5" customHeight="1">
      <c r="A132" s="90"/>
      <c r="B132" s="132"/>
      <c r="C132" s="22" t="s">
        <v>13</v>
      </c>
      <c r="D132" s="23">
        <f t="shared" si="17"/>
        <v>1762201.35</v>
      </c>
      <c r="E132" s="23">
        <v>1762201.35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111"/>
    </row>
    <row r="133" spans="1:11" ht="51" customHeight="1">
      <c r="A133" s="90"/>
      <c r="B133" s="133" t="s">
        <v>110</v>
      </c>
      <c r="C133" s="18" t="s">
        <v>12</v>
      </c>
      <c r="D133" s="19">
        <f>E133+H133</f>
        <v>675313.01</v>
      </c>
      <c r="E133" s="19">
        <v>608216.01</v>
      </c>
      <c r="F133" s="19">
        <v>0</v>
      </c>
      <c r="G133" s="19">
        <v>608216.01</v>
      </c>
      <c r="H133" s="19">
        <v>67097</v>
      </c>
      <c r="I133" s="19">
        <v>0</v>
      </c>
      <c r="J133" s="19">
        <v>67097</v>
      </c>
      <c r="K133" s="112">
        <f>D134/D133*100</f>
        <v>100</v>
      </c>
    </row>
    <row r="134" spans="1:11" ht="69.75" customHeight="1">
      <c r="A134" s="91"/>
      <c r="B134" s="133"/>
      <c r="C134" s="20" t="s">
        <v>13</v>
      </c>
      <c r="D134" s="21">
        <f>E134+H134</f>
        <v>675313.01</v>
      </c>
      <c r="E134" s="21">
        <v>608216.01</v>
      </c>
      <c r="F134" s="21">
        <v>0</v>
      </c>
      <c r="G134" s="21">
        <v>608216.01</v>
      </c>
      <c r="H134" s="21">
        <v>67097</v>
      </c>
      <c r="I134" s="21">
        <v>0</v>
      </c>
      <c r="J134" s="21">
        <v>67097</v>
      </c>
      <c r="K134" s="113"/>
    </row>
    <row r="135" spans="1:11" ht="16.5" customHeight="1">
      <c r="A135" s="98" t="s">
        <v>32</v>
      </c>
      <c r="B135" s="192" t="s">
        <v>33</v>
      </c>
      <c r="C135" s="30" t="s">
        <v>12</v>
      </c>
      <c r="D135" s="31">
        <f aca="true" t="shared" si="19" ref="D135:J136">D137</f>
        <v>24448</v>
      </c>
      <c r="E135" s="31">
        <f t="shared" si="19"/>
        <v>24448</v>
      </c>
      <c r="F135" s="31">
        <f t="shared" si="19"/>
        <v>24448</v>
      </c>
      <c r="G135" s="31">
        <f t="shared" si="19"/>
        <v>0</v>
      </c>
      <c r="H135" s="31">
        <f t="shared" si="19"/>
        <v>0</v>
      </c>
      <c r="I135" s="31">
        <f t="shared" si="19"/>
        <v>0</v>
      </c>
      <c r="J135" s="31">
        <f t="shared" si="19"/>
        <v>0</v>
      </c>
      <c r="K135" s="160">
        <v>99.99</v>
      </c>
    </row>
    <row r="136" spans="1:11" ht="29.25" customHeight="1">
      <c r="A136" s="98"/>
      <c r="B136" s="192"/>
      <c r="C136" s="30" t="s">
        <v>13</v>
      </c>
      <c r="D136" s="31">
        <f t="shared" si="19"/>
        <v>24447.54</v>
      </c>
      <c r="E136" s="31">
        <f t="shared" si="19"/>
        <v>24447.54</v>
      </c>
      <c r="F136" s="31">
        <f t="shared" si="19"/>
        <v>24447.54</v>
      </c>
      <c r="G136" s="31">
        <f t="shared" si="19"/>
        <v>0</v>
      </c>
      <c r="H136" s="31">
        <f t="shared" si="19"/>
        <v>0</v>
      </c>
      <c r="I136" s="31">
        <f t="shared" si="19"/>
        <v>0</v>
      </c>
      <c r="J136" s="31">
        <f t="shared" si="19"/>
        <v>0</v>
      </c>
      <c r="K136" s="160"/>
    </row>
    <row r="137" spans="1:11" ht="35.25" customHeight="1">
      <c r="A137" s="101"/>
      <c r="B137" s="127" t="s">
        <v>100</v>
      </c>
      <c r="C137" s="18" t="s">
        <v>12</v>
      </c>
      <c r="D137" s="35">
        <f>E137+H137</f>
        <v>24448</v>
      </c>
      <c r="E137" s="35">
        <v>24448</v>
      </c>
      <c r="F137" s="35">
        <v>24448</v>
      </c>
      <c r="G137" s="35">
        <v>0</v>
      </c>
      <c r="H137" s="35">
        <v>0</v>
      </c>
      <c r="I137" s="35">
        <v>0</v>
      </c>
      <c r="J137" s="35">
        <v>0</v>
      </c>
      <c r="K137" s="112">
        <v>99.99</v>
      </c>
    </row>
    <row r="138" spans="1:11" ht="36" customHeight="1">
      <c r="A138" s="243"/>
      <c r="B138" s="127"/>
      <c r="C138" s="9" t="s">
        <v>13</v>
      </c>
      <c r="D138" s="17">
        <f>E138+H138</f>
        <v>24447.54</v>
      </c>
      <c r="E138" s="17">
        <v>24447.54</v>
      </c>
      <c r="F138" s="17">
        <v>24447.54</v>
      </c>
      <c r="G138" s="17">
        <v>0</v>
      </c>
      <c r="H138" s="17">
        <v>0</v>
      </c>
      <c r="I138" s="17">
        <v>0</v>
      </c>
      <c r="J138" s="17">
        <v>0</v>
      </c>
      <c r="K138" s="121"/>
    </row>
    <row r="139" spans="1:11" ht="15.75" customHeight="1">
      <c r="A139" s="107" t="s">
        <v>34</v>
      </c>
      <c r="B139" s="190" t="s">
        <v>35</v>
      </c>
      <c r="C139" s="6" t="s">
        <v>12</v>
      </c>
      <c r="D139" s="7">
        <f>D141+D151+D153+D155+D159+D161+D145+D143+D147+D149+D157</f>
        <v>15304669.23</v>
      </c>
      <c r="E139" s="7">
        <f aca="true" t="shared" si="20" ref="E139:J139">E141+E151+E153+E155+E159+E161+E145+E143+E147+E149+E157</f>
        <v>13110118</v>
      </c>
      <c r="F139" s="7">
        <f t="shared" si="20"/>
        <v>12836318</v>
      </c>
      <c r="G139" s="7">
        <f t="shared" si="20"/>
        <v>0</v>
      </c>
      <c r="H139" s="7">
        <f t="shared" si="20"/>
        <v>2194551.23</v>
      </c>
      <c r="I139" s="7">
        <f t="shared" si="20"/>
        <v>2194551.23</v>
      </c>
      <c r="J139" s="7">
        <f t="shared" si="20"/>
        <v>0</v>
      </c>
      <c r="K139" s="164">
        <f>D140/D139*100</f>
        <v>99.97614407769856</v>
      </c>
    </row>
    <row r="140" spans="1:11" ht="15" customHeight="1">
      <c r="A140" s="108"/>
      <c r="B140" s="190"/>
      <c r="C140" s="6" t="s">
        <v>13</v>
      </c>
      <c r="D140" s="7">
        <f>D142+D152+D154+D146+D160+D156+D144+D148+D150+D158+D162</f>
        <v>15301018.159999998</v>
      </c>
      <c r="E140" s="7">
        <f aca="true" t="shared" si="21" ref="E140:J140">E142+E152+E154+E146+E160+E156+E144+E148+E150+E158+E162</f>
        <v>13110888.169999998</v>
      </c>
      <c r="F140" s="7">
        <f t="shared" si="21"/>
        <v>12836318</v>
      </c>
      <c r="G140" s="7">
        <f t="shared" si="21"/>
        <v>0</v>
      </c>
      <c r="H140" s="7">
        <f t="shared" si="21"/>
        <v>2190129.99</v>
      </c>
      <c r="I140" s="7">
        <f t="shared" si="21"/>
        <v>2188429.99</v>
      </c>
      <c r="J140" s="7">
        <f t="shared" si="21"/>
        <v>0</v>
      </c>
      <c r="K140" s="164"/>
    </row>
    <row r="141" spans="1:11" ht="31.5" customHeight="1">
      <c r="A141" s="89"/>
      <c r="B141" s="128" t="s">
        <v>65</v>
      </c>
      <c r="C141" s="9" t="s">
        <v>12</v>
      </c>
      <c r="D141" s="11">
        <f>E141+H141</f>
        <v>12733718</v>
      </c>
      <c r="E141" s="11">
        <v>12733718</v>
      </c>
      <c r="F141" s="11">
        <v>12733718</v>
      </c>
      <c r="G141" s="11">
        <v>0</v>
      </c>
      <c r="H141" s="11">
        <v>0</v>
      </c>
      <c r="I141" s="11">
        <v>0</v>
      </c>
      <c r="J141" s="11">
        <v>0</v>
      </c>
      <c r="K141" s="121">
        <f>D142/D141*100</f>
        <v>100</v>
      </c>
    </row>
    <row r="142" spans="1:11" ht="30" customHeight="1">
      <c r="A142" s="90"/>
      <c r="B142" s="157"/>
      <c r="C142" s="9" t="s">
        <v>13</v>
      </c>
      <c r="D142" s="17">
        <f>E142+H142</f>
        <v>12733718</v>
      </c>
      <c r="E142" s="11">
        <v>12733718</v>
      </c>
      <c r="F142" s="11">
        <v>12733718</v>
      </c>
      <c r="G142" s="17">
        <v>0</v>
      </c>
      <c r="H142" s="17">
        <v>0</v>
      </c>
      <c r="I142" s="17">
        <v>0</v>
      </c>
      <c r="J142" s="17">
        <v>0</v>
      </c>
      <c r="K142" s="121"/>
    </row>
    <row r="143" spans="1:11" ht="36" customHeight="1">
      <c r="A143" s="90"/>
      <c r="B143" s="129" t="s">
        <v>100</v>
      </c>
      <c r="C143" s="9" t="s">
        <v>12</v>
      </c>
      <c r="D143" s="17">
        <f>E143+H143</f>
        <v>4500</v>
      </c>
      <c r="E143" s="11">
        <v>4500</v>
      </c>
      <c r="F143" s="11">
        <v>4500</v>
      </c>
      <c r="G143" s="17">
        <v>0</v>
      </c>
      <c r="H143" s="17">
        <v>0</v>
      </c>
      <c r="I143" s="17">
        <v>0</v>
      </c>
      <c r="J143" s="17">
        <v>0</v>
      </c>
      <c r="K143" s="121">
        <f>D144/D143*100</f>
        <v>100</v>
      </c>
    </row>
    <row r="144" spans="1:11" ht="38.25" customHeight="1">
      <c r="A144" s="90"/>
      <c r="B144" s="129"/>
      <c r="C144" s="9" t="s">
        <v>13</v>
      </c>
      <c r="D144" s="17">
        <f>E144+H144</f>
        <v>4500</v>
      </c>
      <c r="E144" s="11">
        <v>4500</v>
      </c>
      <c r="F144" s="11">
        <v>4500</v>
      </c>
      <c r="G144" s="17">
        <v>0</v>
      </c>
      <c r="H144" s="17">
        <v>0</v>
      </c>
      <c r="I144" s="17">
        <v>0</v>
      </c>
      <c r="J144" s="17">
        <v>0</v>
      </c>
      <c r="K144" s="121"/>
    </row>
    <row r="145" spans="1:11" ht="15.75" customHeight="1">
      <c r="A145" s="90"/>
      <c r="B145" s="157" t="s">
        <v>72</v>
      </c>
      <c r="C145" s="9" t="s">
        <v>12</v>
      </c>
      <c r="D145" s="17">
        <f>E145+H145</f>
        <v>3000</v>
      </c>
      <c r="E145" s="11">
        <v>3000</v>
      </c>
      <c r="F145" s="11">
        <v>0</v>
      </c>
      <c r="G145" s="17">
        <v>0</v>
      </c>
      <c r="H145" s="17">
        <v>0</v>
      </c>
      <c r="I145" s="17">
        <v>0</v>
      </c>
      <c r="J145" s="17">
        <v>0</v>
      </c>
      <c r="K145" s="121">
        <f>D146/D145*100</f>
        <v>109.94266666666668</v>
      </c>
    </row>
    <row r="146" spans="1:11" ht="22.5" customHeight="1">
      <c r="A146" s="90"/>
      <c r="B146" s="210"/>
      <c r="C146" s="20" t="s">
        <v>13</v>
      </c>
      <c r="D146" s="21">
        <f>E146+H151</f>
        <v>3298.28</v>
      </c>
      <c r="E146" s="34">
        <v>3298.28</v>
      </c>
      <c r="F146" s="34">
        <v>0</v>
      </c>
      <c r="G146" s="21">
        <v>0</v>
      </c>
      <c r="H146" s="21">
        <v>0</v>
      </c>
      <c r="I146" s="21">
        <v>0</v>
      </c>
      <c r="J146" s="21">
        <v>0</v>
      </c>
      <c r="K146" s="113"/>
    </row>
    <row r="147" spans="1:11" ht="16.5" customHeight="1">
      <c r="A147" s="90"/>
      <c r="B147" s="212" t="s">
        <v>64</v>
      </c>
      <c r="C147" s="22" t="s">
        <v>12</v>
      </c>
      <c r="D147" s="23">
        <f aca="true" t="shared" si="22" ref="D147:D154">E147+H147</f>
        <v>0</v>
      </c>
      <c r="E147" s="33">
        <v>0</v>
      </c>
      <c r="F147" s="33">
        <v>0</v>
      </c>
      <c r="G147" s="23">
        <v>0</v>
      </c>
      <c r="H147" s="23">
        <v>0</v>
      </c>
      <c r="I147" s="23">
        <v>0</v>
      </c>
      <c r="J147" s="23">
        <v>0</v>
      </c>
      <c r="K147" s="211" t="s">
        <v>17</v>
      </c>
    </row>
    <row r="148" spans="1:11" ht="16.5" customHeight="1">
      <c r="A148" s="91"/>
      <c r="B148" s="212"/>
      <c r="C148" s="22" t="s">
        <v>13</v>
      </c>
      <c r="D148" s="23">
        <f t="shared" si="22"/>
        <v>1700</v>
      </c>
      <c r="E148" s="33">
        <v>0</v>
      </c>
      <c r="F148" s="33">
        <v>0</v>
      </c>
      <c r="G148" s="23">
        <v>0</v>
      </c>
      <c r="H148" s="23">
        <v>1700</v>
      </c>
      <c r="I148" s="23">
        <v>0</v>
      </c>
      <c r="J148" s="23">
        <v>0</v>
      </c>
      <c r="K148" s="211"/>
    </row>
    <row r="149" spans="1:11" ht="16.5" customHeight="1">
      <c r="A149" s="89"/>
      <c r="B149" s="126" t="s">
        <v>95</v>
      </c>
      <c r="C149" s="22" t="s">
        <v>12</v>
      </c>
      <c r="D149" s="23">
        <f t="shared" si="22"/>
        <v>0</v>
      </c>
      <c r="E149" s="33">
        <v>0</v>
      </c>
      <c r="F149" s="33">
        <v>0</v>
      </c>
      <c r="G149" s="23">
        <v>0</v>
      </c>
      <c r="H149" s="23">
        <v>0</v>
      </c>
      <c r="I149" s="23">
        <v>0</v>
      </c>
      <c r="J149" s="23">
        <v>0</v>
      </c>
      <c r="K149" s="211" t="s">
        <v>17</v>
      </c>
    </row>
    <row r="150" spans="1:11" ht="16.5" customHeight="1">
      <c r="A150" s="90"/>
      <c r="B150" s="126"/>
      <c r="C150" s="22" t="s">
        <v>13</v>
      </c>
      <c r="D150" s="23">
        <f t="shared" si="22"/>
        <v>117.69</v>
      </c>
      <c r="E150" s="33">
        <v>117.69</v>
      </c>
      <c r="F150" s="33">
        <v>0</v>
      </c>
      <c r="G150" s="23">
        <v>0</v>
      </c>
      <c r="H150" s="23">
        <v>0</v>
      </c>
      <c r="I150" s="23">
        <v>0</v>
      </c>
      <c r="J150" s="23">
        <v>0</v>
      </c>
      <c r="K150" s="211"/>
    </row>
    <row r="151" spans="1:11" ht="15.75" customHeight="1">
      <c r="A151" s="90"/>
      <c r="B151" s="157" t="s">
        <v>71</v>
      </c>
      <c r="C151" s="18" t="s">
        <v>12</v>
      </c>
      <c r="D151" s="19">
        <f t="shared" si="22"/>
        <v>260000</v>
      </c>
      <c r="E151" s="19">
        <v>260000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12">
        <f>D152/D151*100</f>
        <v>98.50664615384616</v>
      </c>
    </row>
    <row r="152" spans="1:11" ht="19.5" customHeight="1">
      <c r="A152" s="90"/>
      <c r="B152" s="127"/>
      <c r="C152" s="9" t="s">
        <v>13</v>
      </c>
      <c r="D152" s="17">
        <f t="shared" si="22"/>
        <v>256117.28</v>
      </c>
      <c r="E152" s="17">
        <v>256117.28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21"/>
    </row>
    <row r="153" spans="1:11" ht="13.5" customHeight="1">
      <c r="A153" s="90"/>
      <c r="B153" s="120" t="s">
        <v>20</v>
      </c>
      <c r="C153" s="9" t="s">
        <v>12</v>
      </c>
      <c r="D153" s="17">
        <f t="shared" si="22"/>
        <v>6800</v>
      </c>
      <c r="E153" s="17">
        <v>6800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21">
        <f>D154/D153*100</f>
        <v>104.33250000000001</v>
      </c>
    </row>
    <row r="154" spans="1:11" ht="14.25" customHeight="1">
      <c r="A154" s="90"/>
      <c r="B154" s="138"/>
      <c r="C154" s="20" t="s">
        <v>13</v>
      </c>
      <c r="D154" s="21">
        <f t="shared" si="22"/>
        <v>7094.61</v>
      </c>
      <c r="E154" s="21">
        <v>7094.61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113"/>
    </row>
    <row r="155" spans="1:11" ht="24" customHeight="1">
      <c r="A155" s="90"/>
      <c r="B155" s="129" t="s">
        <v>30</v>
      </c>
      <c r="C155" s="9" t="s">
        <v>12</v>
      </c>
      <c r="D155" s="23">
        <f aca="true" t="shared" si="23" ref="D155:D162">E155+H155</f>
        <v>4000</v>
      </c>
      <c r="E155" s="23">
        <v>4000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121">
        <f>D156/D155*100</f>
        <v>198.55775</v>
      </c>
    </row>
    <row r="156" spans="1:11" ht="36" customHeight="1">
      <c r="A156" s="90"/>
      <c r="B156" s="129"/>
      <c r="C156" s="22" t="s">
        <v>13</v>
      </c>
      <c r="D156" s="23">
        <f t="shared" si="23"/>
        <v>7942.31</v>
      </c>
      <c r="E156" s="23">
        <v>7942.31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113"/>
    </row>
    <row r="157" spans="1:11" ht="27" customHeight="1">
      <c r="A157" s="90"/>
      <c r="B157" s="133" t="s">
        <v>94</v>
      </c>
      <c r="C157" s="58" t="s">
        <v>12</v>
      </c>
      <c r="D157" s="23">
        <f>E157+H157</f>
        <v>98100</v>
      </c>
      <c r="E157" s="23">
        <v>98100</v>
      </c>
      <c r="F157" s="23">
        <v>98100</v>
      </c>
      <c r="G157" s="23">
        <v>0</v>
      </c>
      <c r="H157" s="23">
        <v>0</v>
      </c>
      <c r="I157" s="23">
        <v>0</v>
      </c>
      <c r="J157" s="23">
        <v>0</v>
      </c>
      <c r="K157" s="146">
        <f>D158/D157*100</f>
        <v>100</v>
      </c>
    </row>
    <row r="158" spans="1:11" ht="30.75" customHeight="1">
      <c r="A158" s="90"/>
      <c r="B158" s="131"/>
      <c r="C158" s="51" t="s">
        <v>13</v>
      </c>
      <c r="D158" s="23">
        <f>E158+H158</f>
        <v>98100</v>
      </c>
      <c r="E158" s="23">
        <v>98100</v>
      </c>
      <c r="F158" s="23">
        <v>98100</v>
      </c>
      <c r="G158" s="23">
        <v>0</v>
      </c>
      <c r="H158" s="23">
        <v>0</v>
      </c>
      <c r="I158" s="23">
        <v>0</v>
      </c>
      <c r="J158" s="23">
        <v>0</v>
      </c>
      <c r="K158" s="142"/>
    </row>
    <row r="159" spans="1:11" ht="38.25" customHeight="1">
      <c r="A159" s="90"/>
      <c r="B159" s="133" t="s">
        <v>111</v>
      </c>
      <c r="C159" s="18" t="s">
        <v>12</v>
      </c>
      <c r="D159" s="19">
        <f t="shared" si="23"/>
        <v>32551.23</v>
      </c>
      <c r="E159" s="19">
        <v>0</v>
      </c>
      <c r="F159" s="19">
        <v>0</v>
      </c>
      <c r="G159" s="19">
        <v>0</v>
      </c>
      <c r="H159" s="19">
        <v>32551.23</v>
      </c>
      <c r="I159" s="19">
        <v>32551.23</v>
      </c>
      <c r="J159" s="19">
        <v>0</v>
      </c>
      <c r="K159" s="147">
        <f>D160/D159*100</f>
        <v>81.19505775972215</v>
      </c>
    </row>
    <row r="160" spans="1:11" ht="39.75" customHeight="1">
      <c r="A160" s="90"/>
      <c r="B160" s="131"/>
      <c r="C160" s="9" t="s">
        <v>13</v>
      </c>
      <c r="D160" s="17">
        <f t="shared" si="23"/>
        <v>26429.99</v>
      </c>
      <c r="E160" s="17">
        <v>0</v>
      </c>
      <c r="F160" s="17">
        <v>0</v>
      </c>
      <c r="G160" s="17">
        <v>0</v>
      </c>
      <c r="H160" s="17">
        <v>26429.99</v>
      </c>
      <c r="I160" s="17">
        <v>26429.99</v>
      </c>
      <c r="J160" s="17">
        <v>0</v>
      </c>
      <c r="K160" s="112"/>
    </row>
    <row r="161" spans="1:11" ht="39.75" customHeight="1">
      <c r="A161" s="90"/>
      <c r="B161" s="130" t="s">
        <v>112</v>
      </c>
      <c r="C161" s="9" t="s">
        <v>12</v>
      </c>
      <c r="D161" s="17">
        <f t="shared" si="23"/>
        <v>2162000</v>
      </c>
      <c r="E161" s="17">
        <v>0</v>
      </c>
      <c r="F161" s="17">
        <v>0</v>
      </c>
      <c r="G161" s="17">
        <v>0</v>
      </c>
      <c r="H161" s="17">
        <v>2162000</v>
      </c>
      <c r="I161" s="17">
        <v>2162000</v>
      </c>
      <c r="J161" s="17">
        <v>0</v>
      </c>
      <c r="K161" s="147">
        <f>D162/D161*100</f>
        <v>100</v>
      </c>
    </row>
    <row r="162" spans="1:11" ht="39.75" customHeight="1">
      <c r="A162" s="91"/>
      <c r="B162" s="131"/>
      <c r="C162" s="9" t="s">
        <v>13</v>
      </c>
      <c r="D162" s="17">
        <f t="shared" si="23"/>
        <v>2162000</v>
      </c>
      <c r="E162" s="17">
        <v>0</v>
      </c>
      <c r="F162" s="17">
        <v>0</v>
      </c>
      <c r="G162" s="17">
        <v>0</v>
      </c>
      <c r="H162" s="17">
        <v>2162000</v>
      </c>
      <c r="I162" s="17">
        <v>2162000</v>
      </c>
      <c r="J162" s="17">
        <v>0</v>
      </c>
      <c r="K162" s="112"/>
    </row>
    <row r="163" spans="1:11" ht="21" customHeight="1">
      <c r="A163" s="109" t="s">
        <v>91</v>
      </c>
      <c r="B163" s="175" t="s">
        <v>113</v>
      </c>
      <c r="C163" s="6" t="s">
        <v>12</v>
      </c>
      <c r="D163" s="56">
        <f>SUM(D165)</f>
        <v>313020</v>
      </c>
      <c r="E163" s="56">
        <f aca="true" t="shared" si="24" ref="E163:J163">SUM(E165)</f>
        <v>313020</v>
      </c>
      <c r="F163" s="56">
        <f t="shared" si="24"/>
        <v>313020</v>
      </c>
      <c r="G163" s="56">
        <f t="shared" si="24"/>
        <v>0</v>
      </c>
      <c r="H163" s="56">
        <f t="shared" si="24"/>
        <v>0</v>
      </c>
      <c r="I163" s="56">
        <f t="shared" si="24"/>
        <v>0</v>
      </c>
      <c r="J163" s="56">
        <f t="shared" si="24"/>
        <v>0</v>
      </c>
      <c r="K163" s="173">
        <f>D166/D165*100</f>
        <v>99.28563350584628</v>
      </c>
    </row>
    <row r="164" spans="1:11" ht="24" customHeight="1">
      <c r="A164" s="110"/>
      <c r="B164" s="176"/>
      <c r="C164" s="28" t="s">
        <v>13</v>
      </c>
      <c r="D164" s="56">
        <f>SUM(D166)</f>
        <v>310783.89</v>
      </c>
      <c r="E164" s="56">
        <f aca="true" t="shared" si="25" ref="E164:J164">SUM(E166)</f>
        <v>310783.89</v>
      </c>
      <c r="F164" s="56">
        <f t="shared" si="25"/>
        <v>310783.89</v>
      </c>
      <c r="G164" s="56">
        <f t="shared" si="25"/>
        <v>0</v>
      </c>
      <c r="H164" s="56">
        <f t="shared" si="25"/>
        <v>0</v>
      </c>
      <c r="I164" s="56">
        <f t="shared" si="25"/>
        <v>0</v>
      </c>
      <c r="J164" s="56">
        <f t="shared" si="25"/>
        <v>0</v>
      </c>
      <c r="K164" s="174"/>
    </row>
    <row r="165" spans="1:11" ht="30.75" customHeight="1">
      <c r="A165" s="100"/>
      <c r="B165" s="136" t="s">
        <v>114</v>
      </c>
      <c r="C165" s="22" t="s">
        <v>12</v>
      </c>
      <c r="D165" s="17">
        <f>E165+H165</f>
        <v>313020</v>
      </c>
      <c r="E165" s="17">
        <v>313020</v>
      </c>
      <c r="F165" s="17">
        <v>313020</v>
      </c>
      <c r="G165" s="23">
        <v>0</v>
      </c>
      <c r="H165" s="23">
        <v>0</v>
      </c>
      <c r="I165" s="23">
        <v>0</v>
      </c>
      <c r="J165" s="23">
        <v>0</v>
      </c>
      <c r="K165" s="171">
        <f>D166/D165*100</f>
        <v>99.28563350584628</v>
      </c>
    </row>
    <row r="166" spans="1:11" ht="32.25" customHeight="1">
      <c r="A166" s="101"/>
      <c r="B166" s="137"/>
      <c r="C166" s="22" t="s">
        <v>13</v>
      </c>
      <c r="D166" s="17">
        <f>E166+H166</f>
        <v>310783.89</v>
      </c>
      <c r="E166" s="17">
        <v>310783.89</v>
      </c>
      <c r="F166" s="17">
        <v>310783.89</v>
      </c>
      <c r="G166" s="23">
        <v>0</v>
      </c>
      <c r="H166" s="23">
        <v>0</v>
      </c>
      <c r="I166" s="23">
        <v>0</v>
      </c>
      <c r="J166" s="23">
        <v>0</v>
      </c>
      <c r="K166" s="172"/>
    </row>
    <row r="167" spans="1:11" ht="30" customHeight="1">
      <c r="A167" s="105" t="s">
        <v>36</v>
      </c>
      <c r="B167" s="190" t="s">
        <v>37</v>
      </c>
      <c r="C167" s="6" t="s">
        <v>12</v>
      </c>
      <c r="D167" s="7">
        <f>D169+D171+D173+D175+D177+D179+D181+D183+D185+D187+D189+D191+D197+D199+D201+D203+D205+D207+D193+D195</f>
        <v>499134681.44</v>
      </c>
      <c r="E167" s="7">
        <f aca="true" t="shared" si="26" ref="E167:J167">E169+E171+E173+E175+E177+E179+E181+E183+E185+E187+E189+E191+E197+E199+E201+E203+E205+E207+E193+E195</f>
        <v>499134681.44</v>
      </c>
      <c r="F167" s="7">
        <f t="shared" si="26"/>
        <v>0</v>
      </c>
      <c r="G167" s="7">
        <f t="shared" si="26"/>
        <v>0</v>
      </c>
      <c r="H167" s="7">
        <f t="shared" si="26"/>
        <v>0</v>
      </c>
      <c r="I167" s="7">
        <f t="shared" si="26"/>
        <v>0</v>
      </c>
      <c r="J167" s="7">
        <f t="shared" si="26"/>
        <v>0</v>
      </c>
      <c r="K167" s="164">
        <f>D168/D167*100</f>
        <v>103.67679746417424</v>
      </c>
    </row>
    <row r="168" spans="1:11" ht="29.25" customHeight="1">
      <c r="A168" s="106"/>
      <c r="B168" s="191"/>
      <c r="C168" s="28" t="s">
        <v>13</v>
      </c>
      <c r="D168" s="29">
        <f>D170+D172+D174+D176+D178+D180+D182+D184+D186+D188+D190+D192+D198+D200+D202+D204+D206+D208+D196+D194</f>
        <v>517486852.75000006</v>
      </c>
      <c r="E168" s="29">
        <f aca="true" t="shared" si="27" ref="E168:J168">E170+E172+E174+E176+E178+E180+E182+E184+E186+E188+E190+E192+E198+E200+E202+E204+E206+E208+E196+E194</f>
        <v>517486852.75000006</v>
      </c>
      <c r="F168" s="29">
        <f t="shared" si="27"/>
        <v>0</v>
      </c>
      <c r="G168" s="29">
        <f t="shared" si="27"/>
        <v>0</v>
      </c>
      <c r="H168" s="29">
        <f t="shared" si="27"/>
        <v>0</v>
      </c>
      <c r="I168" s="29">
        <f t="shared" si="27"/>
        <v>0</v>
      </c>
      <c r="J168" s="29">
        <f t="shared" si="27"/>
        <v>0</v>
      </c>
      <c r="K168" s="177"/>
    </row>
    <row r="169" spans="1:11" ht="27" customHeight="1">
      <c r="A169" s="92"/>
      <c r="B169" s="139" t="s">
        <v>76</v>
      </c>
      <c r="C169" s="22" t="s">
        <v>12</v>
      </c>
      <c r="D169" s="23">
        <f aca="true" t="shared" si="28" ref="D169:D208">E169+H169</f>
        <v>360000</v>
      </c>
      <c r="E169" s="33">
        <v>360000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111">
        <f>D170/D169*100</f>
        <v>96.62358888888889</v>
      </c>
    </row>
    <row r="170" spans="1:11" ht="22.5" customHeight="1">
      <c r="A170" s="94"/>
      <c r="B170" s="139"/>
      <c r="C170" s="22" t="s">
        <v>13</v>
      </c>
      <c r="D170" s="23">
        <f t="shared" si="28"/>
        <v>347844.92</v>
      </c>
      <c r="E170" s="33">
        <v>347844.92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111"/>
    </row>
    <row r="171" spans="1:11" ht="14.25" customHeight="1">
      <c r="A171" s="92"/>
      <c r="B171" s="118" t="s">
        <v>77</v>
      </c>
      <c r="C171" s="22" t="s">
        <v>12</v>
      </c>
      <c r="D171" s="23">
        <f t="shared" si="28"/>
        <v>216000000</v>
      </c>
      <c r="E171" s="33">
        <v>216000000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111">
        <f>D172/D171*100</f>
        <v>100.62655766203706</v>
      </c>
    </row>
    <row r="172" spans="1:11" ht="13.5" customHeight="1">
      <c r="A172" s="93"/>
      <c r="B172" s="118"/>
      <c r="C172" s="22" t="s">
        <v>13</v>
      </c>
      <c r="D172" s="23">
        <f t="shared" si="28"/>
        <v>217353364.55</v>
      </c>
      <c r="E172" s="23">
        <v>217353364.55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111"/>
    </row>
    <row r="173" spans="1:11" ht="12.75" customHeight="1">
      <c r="A173" s="93"/>
      <c r="B173" s="119" t="s">
        <v>78</v>
      </c>
      <c r="C173" s="18" t="s">
        <v>12</v>
      </c>
      <c r="D173" s="19">
        <f t="shared" si="28"/>
        <v>266000</v>
      </c>
      <c r="E173" s="19">
        <v>266000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12">
        <f>D174/D173*100</f>
        <v>93.84062030075188</v>
      </c>
    </row>
    <row r="174" spans="1:11" ht="15">
      <c r="A174" s="93"/>
      <c r="B174" s="138"/>
      <c r="C174" s="20" t="s">
        <v>13</v>
      </c>
      <c r="D174" s="21">
        <f t="shared" si="28"/>
        <v>249616.05</v>
      </c>
      <c r="E174" s="21">
        <v>249616.05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113"/>
    </row>
    <row r="175" spans="1:11" ht="15">
      <c r="A175" s="93"/>
      <c r="B175" s="118" t="s">
        <v>79</v>
      </c>
      <c r="C175" s="22" t="s">
        <v>12</v>
      </c>
      <c r="D175" s="23">
        <f t="shared" si="28"/>
        <v>11300</v>
      </c>
      <c r="E175" s="23">
        <v>11300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111">
        <f>D176/D175*100</f>
        <v>102.06929203539823</v>
      </c>
    </row>
    <row r="176" spans="1:11" ht="15">
      <c r="A176" s="93"/>
      <c r="B176" s="118"/>
      <c r="C176" s="22" t="s">
        <v>13</v>
      </c>
      <c r="D176" s="23">
        <f t="shared" si="28"/>
        <v>11533.83</v>
      </c>
      <c r="E176" s="23">
        <v>11533.83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111"/>
    </row>
    <row r="177" spans="1:11" ht="15">
      <c r="A177" s="93"/>
      <c r="B177" s="139" t="s">
        <v>80</v>
      </c>
      <c r="C177" s="22" t="s">
        <v>12</v>
      </c>
      <c r="D177" s="23">
        <f t="shared" si="28"/>
        <v>4400000</v>
      </c>
      <c r="E177" s="23">
        <v>4400000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111">
        <f>D178/D177*100</f>
        <v>97.86396272727274</v>
      </c>
    </row>
    <row r="178" spans="1:11" ht="15">
      <c r="A178" s="93"/>
      <c r="B178" s="139"/>
      <c r="C178" s="22" t="s">
        <v>13</v>
      </c>
      <c r="D178" s="23">
        <f t="shared" si="28"/>
        <v>4306014.36</v>
      </c>
      <c r="E178" s="23">
        <v>4306014.36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111"/>
    </row>
    <row r="179" spans="1:11" ht="15">
      <c r="A179" s="93"/>
      <c r="B179" s="119" t="s">
        <v>81</v>
      </c>
      <c r="C179" s="18" t="s">
        <v>12</v>
      </c>
      <c r="D179" s="19">
        <f t="shared" si="28"/>
        <v>790000</v>
      </c>
      <c r="E179" s="19">
        <v>790000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12">
        <f>D180/D179*100</f>
        <v>98.87556455696202</v>
      </c>
    </row>
    <row r="180" spans="1:11" ht="15">
      <c r="A180" s="93"/>
      <c r="B180" s="120"/>
      <c r="C180" s="9" t="s">
        <v>13</v>
      </c>
      <c r="D180" s="17">
        <f t="shared" si="28"/>
        <v>781116.96</v>
      </c>
      <c r="E180" s="17">
        <v>781116.96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21"/>
    </row>
    <row r="181" spans="1:11" ht="13.5" customHeight="1">
      <c r="A181" s="93"/>
      <c r="B181" s="134" t="s">
        <v>82</v>
      </c>
      <c r="C181" s="9" t="s">
        <v>12</v>
      </c>
      <c r="D181" s="17">
        <f t="shared" si="28"/>
        <v>6140000</v>
      </c>
      <c r="E181" s="17">
        <v>6140000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21">
        <f>D182/D181*100</f>
        <v>99.34257508143322</v>
      </c>
    </row>
    <row r="182" spans="1:11" ht="13.5" customHeight="1">
      <c r="A182" s="93"/>
      <c r="B182" s="135"/>
      <c r="C182" s="9" t="s">
        <v>13</v>
      </c>
      <c r="D182" s="17">
        <f t="shared" si="28"/>
        <v>6099634.11</v>
      </c>
      <c r="E182" s="17">
        <v>6099634.11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21"/>
    </row>
    <row r="183" spans="1:11" ht="13.5" customHeight="1">
      <c r="A183" s="93"/>
      <c r="B183" s="134" t="s">
        <v>83</v>
      </c>
      <c r="C183" s="9" t="s">
        <v>12</v>
      </c>
      <c r="D183" s="17">
        <f t="shared" si="28"/>
        <v>170647356</v>
      </c>
      <c r="E183" s="17">
        <v>170647356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21">
        <f>D184/D183*100</f>
        <v>102.26971521316743</v>
      </c>
    </row>
    <row r="184" spans="1:11" ht="13.5" customHeight="1">
      <c r="A184" s="93"/>
      <c r="B184" s="135"/>
      <c r="C184" s="9" t="s">
        <v>13</v>
      </c>
      <c r="D184" s="17">
        <f t="shared" si="28"/>
        <v>174520565</v>
      </c>
      <c r="E184" s="17">
        <v>174520565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21"/>
    </row>
    <row r="185" spans="1:11" ht="13.5" customHeight="1">
      <c r="A185" s="93"/>
      <c r="B185" s="134" t="s">
        <v>84</v>
      </c>
      <c r="C185" s="9" t="s">
        <v>12</v>
      </c>
      <c r="D185" s="17">
        <f t="shared" si="28"/>
        <v>84928601.3</v>
      </c>
      <c r="E185" s="17">
        <v>84928601.3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21">
        <f>D186/D185*100</f>
        <v>114.92162957592475</v>
      </c>
    </row>
    <row r="186" spans="1:11" ht="13.5" customHeight="1">
      <c r="A186" s="93"/>
      <c r="B186" s="168"/>
      <c r="C186" s="20" t="s">
        <v>13</v>
      </c>
      <c r="D186" s="21">
        <f t="shared" si="28"/>
        <v>97601332.59</v>
      </c>
      <c r="E186" s="21">
        <v>97601332.59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113"/>
    </row>
    <row r="187" spans="1:11" ht="13.5" customHeight="1">
      <c r="A187" s="93"/>
      <c r="B187" s="132" t="s">
        <v>85</v>
      </c>
      <c r="C187" s="22" t="s">
        <v>12</v>
      </c>
      <c r="D187" s="23">
        <f t="shared" si="28"/>
        <v>100000</v>
      </c>
      <c r="E187" s="23">
        <v>100000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111">
        <f>D188/D187*100</f>
        <v>96.87224</v>
      </c>
    </row>
    <row r="188" spans="1:11" ht="13.5" customHeight="1">
      <c r="A188" s="93"/>
      <c r="B188" s="132"/>
      <c r="C188" s="22" t="s">
        <v>13</v>
      </c>
      <c r="D188" s="23">
        <f t="shared" si="28"/>
        <v>96872.24</v>
      </c>
      <c r="E188" s="23">
        <v>96872.24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111"/>
    </row>
    <row r="189" spans="1:11" ht="13.5" customHeight="1">
      <c r="A189" s="93"/>
      <c r="B189" s="119" t="s">
        <v>38</v>
      </c>
      <c r="C189" s="18" t="s">
        <v>12</v>
      </c>
      <c r="D189" s="19">
        <f t="shared" si="28"/>
        <v>1400000</v>
      </c>
      <c r="E189" s="19">
        <v>1400000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12">
        <f>D190/D189*100</f>
        <v>108.03928142857143</v>
      </c>
    </row>
    <row r="190" spans="1:11" ht="13.5" customHeight="1">
      <c r="A190" s="93"/>
      <c r="B190" s="138"/>
      <c r="C190" s="20" t="s">
        <v>13</v>
      </c>
      <c r="D190" s="21">
        <f t="shared" si="28"/>
        <v>1512549.94</v>
      </c>
      <c r="E190" s="21">
        <v>1512549.94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113"/>
    </row>
    <row r="191" spans="1:11" ht="13.5" customHeight="1">
      <c r="A191" s="93"/>
      <c r="B191" s="132" t="s">
        <v>39</v>
      </c>
      <c r="C191" s="22" t="s">
        <v>12</v>
      </c>
      <c r="D191" s="23">
        <f t="shared" si="28"/>
        <v>1020000</v>
      </c>
      <c r="E191" s="23">
        <v>1020000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111">
        <f>D192/D191*100</f>
        <v>102.69325</v>
      </c>
    </row>
    <row r="192" spans="1:11" ht="13.5" customHeight="1">
      <c r="A192" s="93"/>
      <c r="B192" s="132"/>
      <c r="C192" s="22" t="s">
        <v>13</v>
      </c>
      <c r="D192" s="23">
        <f t="shared" si="28"/>
        <v>1047471.15</v>
      </c>
      <c r="E192" s="23">
        <v>1047471.15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111"/>
    </row>
    <row r="193" spans="1:11" ht="13.5" customHeight="1">
      <c r="A193" s="93"/>
      <c r="B193" s="120" t="s">
        <v>66</v>
      </c>
      <c r="C193" s="18" t="s">
        <v>12</v>
      </c>
      <c r="D193" s="23">
        <f>E193+H193</f>
        <v>2400000</v>
      </c>
      <c r="E193" s="23">
        <v>2400000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111">
        <f>D194/D193*100</f>
        <v>106.19538541666667</v>
      </c>
    </row>
    <row r="194" spans="1:11" ht="13.5" customHeight="1">
      <c r="A194" s="93"/>
      <c r="B194" s="120"/>
      <c r="C194" s="20" t="s">
        <v>13</v>
      </c>
      <c r="D194" s="23">
        <f>E194+H194</f>
        <v>2548689.25</v>
      </c>
      <c r="E194" s="23">
        <v>2548689.25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111"/>
    </row>
    <row r="195" spans="1:11" ht="13.5" customHeight="1">
      <c r="A195" s="93"/>
      <c r="B195" s="166" t="s">
        <v>92</v>
      </c>
      <c r="C195" s="18" t="s">
        <v>12</v>
      </c>
      <c r="D195" s="23">
        <f>E195+H195</f>
        <v>300000</v>
      </c>
      <c r="E195" s="23">
        <v>300000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111">
        <f>D196/D195*100</f>
        <v>106.1585</v>
      </c>
    </row>
    <row r="196" spans="1:11" ht="13.5" customHeight="1">
      <c r="A196" s="93"/>
      <c r="B196" s="167"/>
      <c r="C196" s="20" t="s">
        <v>13</v>
      </c>
      <c r="D196" s="23">
        <f>E196+H196</f>
        <v>318475.5</v>
      </c>
      <c r="E196" s="23">
        <v>318475.5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111"/>
    </row>
    <row r="197" spans="1:11" ht="15.75" customHeight="1">
      <c r="A197" s="93"/>
      <c r="B197" s="129" t="s">
        <v>40</v>
      </c>
      <c r="C197" s="22" t="s">
        <v>12</v>
      </c>
      <c r="D197" s="23">
        <f t="shared" si="28"/>
        <v>2650000</v>
      </c>
      <c r="E197" s="23">
        <v>2650000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111">
        <f>D198/D197*100</f>
        <v>104.42660490566038</v>
      </c>
    </row>
    <row r="198" spans="1:11" ht="15.75" customHeight="1">
      <c r="A198" s="93"/>
      <c r="B198" s="129"/>
      <c r="C198" s="22" t="s">
        <v>13</v>
      </c>
      <c r="D198" s="23">
        <f t="shared" si="28"/>
        <v>2767305.03</v>
      </c>
      <c r="E198" s="23">
        <v>2767305.03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111"/>
    </row>
    <row r="199" spans="1:11" ht="28.5" customHeight="1">
      <c r="A199" s="93"/>
      <c r="B199" s="157" t="s">
        <v>16</v>
      </c>
      <c r="C199" s="18" t="s">
        <v>12</v>
      </c>
      <c r="D199" s="19">
        <f t="shared" si="28"/>
        <v>5716000</v>
      </c>
      <c r="E199" s="19">
        <v>5716000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12">
        <f>D200/D199*100</f>
        <v>102.62036091672498</v>
      </c>
    </row>
    <row r="200" spans="1:11" ht="27.75" customHeight="1">
      <c r="A200" s="93"/>
      <c r="B200" s="127"/>
      <c r="C200" s="9" t="s">
        <v>13</v>
      </c>
      <c r="D200" s="17">
        <f t="shared" si="28"/>
        <v>5865779.83</v>
      </c>
      <c r="E200" s="17">
        <v>5865779.83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21"/>
    </row>
    <row r="201" spans="1:11" ht="13.5" customHeight="1">
      <c r="A201" s="93"/>
      <c r="B201" s="120" t="s">
        <v>41</v>
      </c>
      <c r="C201" s="9" t="s">
        <v>12</v>
      </c>
      <c r="D201" s="17">
        <f t="shared" si="28"/>
        <v>1613784.14</v>
      </c>
      <c r="E201" s="17">
        <v>1613784.14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12">
        <f>D202/D201*100</f>
        <v>100</v>
      </c>
    </row>
    <row r="202" spans="1:11" ht="15" customHeight="1">
      <c r="A202" s="93"/>
      <c r="B202" s="120"/>
      <c r="C202" s="9" t="s">
        <v>13</v>
      </c>
      <c r="D202" s="17">
        <f t="shared" si="28"/>
        <v>1613784.14</v>
      </c>
      <c r="E202" s="17">
        <v>1613784.14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21"/>
    </row>
    <row r="203" spans="1:11" ht="12.75" customHeight="1">
      <c r="A203" s="93"/>
      <c r="B203" s="127" t="s">
        <v>86</v>
      </c>
      <c r="C203" s="9" t="s">
        <v>12</v>
      </c>
      <c r="D203" s="17">
        <f t="shared" si="28"/>
        <v>263840</v>
      </c>
      <c r="E203" s="17">
        <v>263840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21">
        <f>D204/D203*100</f>
        <v>120.61831412977561</v>
      </c>
    </row>
    <row r="204" spans="1:11" ht="17.25" customHeight="1">
      <c r="A204" s="93"/>
      <c r="B204" s="127"/>
      <c r="C204" s="9" t="s">
        <v>13</v>
      </c>
      <c r="D204" s="17">
        <f t="shared" si="28"/>
        <v>318239.36</v>
      </c>
      <c r="E204" s="17">
        <v>318239.36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21"/>
    </row>
    <row r="205" spans="1:11" ht="11.25" customHeight="1">
      <c r="A205" s="93"/>
      <c r="B205" s="120" t="s">
        <v>72</v>
      </c>
      <c r="C205" s="9" t="s">
        <v>12</v>
      </c>
      <c r="D205" s="17">
        <f t="shared" si="28"/>
        <v>49800</v>
      </c>
      <c r="E205" s="17">
        <v>49800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21">
        <f>D206/D205*100</f>
        <v>97.93060240963855</v>
      </c>
    </row>
    <row r="206" spans="1:11" ht="14.25" customHeight="1">
      <c r="A206" s="93"/>
      <c r="B206" s="138"/>
      <c r="C206" s="20" t="s">
        <v>13</v>
      </c>
      <c r="D206" s="21">
        <f t="shared" si="28"/>
        <v>48769.44</v>
      </c>
      <c r="E206" s="21">
        <v>48769.44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113"/>
    </row>
    <row r="207" spans="1:11" ht="14.25" customHeight="1">
      <c r="A207" s="93"/>
      <c r="B207" s="139" t="s">
        <v>42</v>
      </c>
      <c r="C207" s="22" t="s">
        <v>12</v>
      </c>
      <c r="D207" s="23">
        <f t="shared" si="28"/>
        <v>78000</v>
      </c>
      <c r="E207" s="23">
        <v>78000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111">
        <f>D208/D207*100</f>
        <v>99.86474358974358</v>
      </c>
    </row>
    <row r="208" spans="1:11" ht="14.25" customHeight="1">
      <c r="A208" s="94"/>
      <c r="B208" s="139"/>
      <c r="C208" s="22" t="s">
        <v>13</v>
      </c>
      <c r="D208" s="23">
        <f t="shared" si="28"/>
        <v>77894.5</v>
      </c>
      <c r="E208" s="23">
        <v>77894.5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111" t="e">
        <f>#REF!/D208*100</f>
        <v>#REF!</v>
      </c>
    </row>
    <row r="209" spans="1:11" ht="18.75" customHeight="1">
      <c r="A209" s="98" t="s">
        <v>43</v>
      </c>
      <c r="B209" s="206" t="s">
        <v>44</v>
      </c>
      <c r="C209" s="30" t="s">
        <v>12</v>
      </c>
      <c r="D209" s="31">
        <f>D211+D213+D219+D215+D217</f>
        <v>182514013</v>
      </c>
      <c r="E209" s="31">
        <f aca="true" t="shared" si="29" ref="E209:J209">E211+E213+E219+E215+E217</f>
        <v>182514013</v>
      </c>
      <c r="F209" s="31">
        <f t="shared" si="29"/>
        <v>0</v>
      </c>
      <c r="G209" s="31">
        <f t="shared" si="29"/>
        <v>0</v>
      </c>
      <c r="H209" s="31">
        <f t="shared" si="29"/>
        <v>0</v>
      </c>
      <c r="I209" s="31">
        <f t="shared" si="29"/>
        <v>0</v>
      </c>
      <c r="J209" s="31">
        <f t="shared" si="29"/>
        <v>0</v>
      </c>
      <c r="K209" s="160">
        <f>D210/D209*100</f>
        <v>100.02506923125954</v>
      </c>
    </row>
    <row r="210" spans="1:11" ht="18.75" customHeight="1">
      <c r="A210" s="98"/>
      <c r="B210" s="206"/>
      <c r="C210" s="30" t="s">
        <v>13</v>
      </c>
      <c r="D210" s="31">
        <f>D212+D214+D220+D216+D218</f>
        <v>182559767.86</v>
      </c>
      <c r="E210" s="31">
        <f aca="true" t="shared" si="30" ref="E210:J210">E212+E214+E220+E216+E218</f>
        <v>182559767.86</v>
      </c>
      <c r="F210" s="31">
        <f t="shared" si="30"/>
        <v>0</v>
      </c>
      <c r="G210" s="31">
        <f t="shared" si="30"/>
        <v>0</v>
      </c>
      <c r="H210" s="31">
        <f t="shared" si="30"/>
        <v>0</v>
      </c>
      <c r="I210" s="31">
        <f t="shared" si="30"/>
        <v>0</v>
      </c>
      <c r="J210" s="31">
        <f t="shared" si="30"/>
        <v>0</v>
      </c>
      <c r="K210" s="160"/>
    </row>
    <row r="211" spans="1:11" ht="12.75" customHeight="1">
      <c r="A211" s="102"/>
      <c r="B211" s="119" t="s">
        <v>45</v>
      </c>
      <c r="C211" s="18" t="s">
        <v>12</v>
      </c>
      <c r="D211" s="35">
        <f aca="true" t="shared" si="31" ref="D211:D220">E211+H211</f>
        <v>178857034</v>
      </c>
      <c r="E211" s="35">
        <v>178857034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112">
        <f>D212/D211*100</f>
        <v>100</v>
      </c>
    </row>
    <row r="212" spans="1:11" ht="13.5" customHeight="1">
      <c r="A212" s="103"/>
      <c r="B212" s="120"/>
      <c r="C212" s="9" t="s">
        <v>13</v>
      </c>
      <c r="D212" s="17">
        <f t="shared" si="31"/>
        <v>178857034</v>
      </c>
      <c r="E212" s="17">
        <v>178857034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21"/>
    </row>
    <row r="213" spans="1:11" ht="12.75" customHeight="1">
      <c r="A213" s="103"/>
      <c r="B213" s="120" t="s">
        <v>72</v>
      </c>
      <c r="C213" s="9" t="s">
        <v>12</v>
      </c>
      <c r="D213" s="17">
        <f t="shared" si="31"/>
        <v>544000</v>
      </c>
      <c r="E213" s="17">
        <v>544000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21">
        <f>D214/D213*100</f>
        <v>108.41081985294116</v>
      </c>
    </row>
    <row r="214" spans="1:11" ht="12.75" customHeight="1">
      <c r="A214" s="103"/>
      <c r="B214" s="120"/>
      <c r="C214" s="9" t="s">
        <v>13</v>
      </c>
      <c r="D214" s="17">
        <f t="shared" si="31"/>
        <v>589754.86</v>
      </c>
      <c r="E214" s="17">
        <v>589754.86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21"/>
    </row>
    <row r="215" spans="1:11" ht="12.75" customHeight="1">
      <c r="A215" s="103"/>
      <c r="B215" s="202" t="s">
        <v>127</v>
      </c>
      <c r="C215" s="9" t="s">
        <v>12</v>
      </c>
      <c r="D215" s="17">
        <f>E215+H215</f>
        <v>1379460</v>
      </c>
      <c r="E215" s="17">
        <v>1379460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21">
        <f>D216/D215*100</f>
        <v>100</v>
      </c>
    </row>
    <row r="216" spans="1:11" ht="12.75" customHeight="1">
      <c r="A216" s="103"/>
      <c r="B216" s="203"/>
      <c r="C216" s="9" t="s">
        <v>13</v>
      </c>
      <c r="D216" s="17">
        <f>E216+H216</f>
        <v>1379460</v>
      </c>
      <c r="E216" s="17">
        <v>1379460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21"/>
    </row>
    <row r="217" spans="1:11" ht="12.75" customHeight="1">
      <c r="A217" s="103"/>
      <c r="B217" s="136" t="s">
        <v>128</v>
      </c>
      <c r="C217" s="9" t="s">
        <v>12</v>
      </c>
      <c r="D217" s="17">
        <f>E217+H217</f>
        <v>64519</v>
      </c>
      <c r="E217" s="17">
        <v>64519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21">
        <f>D218/D217*100</f>
        <v>100</v>
      </c>
    </row>
    <row r="218" spans="1:11" ht="12.75" customHeight="1">
      <c r="A218" s="103"/>
      <c r="B218" s="137"/>
      <c r="C218" s="9" t="s">
        <v>13</v>
      </c>
      <c r="D218" s="17">
        <f>E218+H218</f>
        <v>64519</v>
      </c>
      <c r="E218" s="17">
        <v>64519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21"/>
    </row>
    <row r="219" spans="1:11" ht="38.25" customHeight="1">
      <c r="A219" s="103"/>
      <c r="B219" s="136" t="s">
        <v>115</v>
      </c>
      <c r="C219" s="9" t="s">
        <v>12</v>
      </c>
      <c r="D219" s="17">
        <f t="shared" si="31"/>
        <v>1669000</v>
      </c>
      <c r="E219" s="17">
        <v>1669000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21">
        <f>D220/D219*100</f>
        <v>100</v>
      </c>
    </row>
    <row r="220" spans="1:11" ht="36.75" customHeight="1">
      <c r="A220" s="104"/>
      <c r="B220" s="204"/>
      <c r="C220" s="20" t="s">
        <v>13</v>
      </c>
      <c r="D220" s="21">
        <f t="shared" si="31"/>
        <v>1669000</v>
      </c>
      <c r="E220" s="21">
        <v>1669000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121"/>
    </row>
    <row r="221" spans="1:11" ht="22.5" customHeight="1">
      <c r="A221" s="249" t="s">
        <v>46</v>
      </c>
      <c r="B221" s="206" t="s">
        <v>47</v>
      </c>
      <c r="C221" s="30" t="s">
        <v>12</v>
      </c>
      <c r="D221" s="31">
        <f aca="true" t="shared" si="32" ref="D221:J221">D245+D2301+D2285+D231+D233+D239+D241+D251+D255+D259+D223+D225+D227+D235+D237+D229+D243+D247+D253+D257+D249+D261</f>
        <v>20927930.99</v>
      </c>
      <c r="E221" s="31">
        <f t="shared" si="32"/>
        <v>20703530.990000002</v>
      </c>
      <c r="F221" s="31">
        <f t="shared" si="32"/>
        <v>6647159.1</v>
      </c>
      <c r="G221" s="31">
        <f t="shared" si="32"/>
        <v>2419948.89</v>
      </c>
      <c r="H221" s="31">
        <f t="shared" si="32"/>
        <v>224400</v>
      </c>
      <c r="I221" s="31">
        <f t="shared" si="32"/>
        <v>15561.86</v>
      </c>
      <c r="J221" s="31">
        <f t="shared" si="32"/>
        <v>208838.14</v>
      </c>
      <c r="K221" s="160">
        <f>D222/D221*100</f>
        <v>93.63603472968066</v>
      </c>
    </row>
    <row r="222" spans="1:11" ht="19.5" customHeight="1">
      <c r="A222" s="249"/>
      <c r="B222" s="206"/>
      <c r="C222" s="30" t="s">
        <v>13</v>
      </c>
      <c r="D222" s="31">
        <f>D230+D232+D234+D240+D242+D252+D256+D260+D224+D226+D228+D236+D238+D244+D246+D248+D254+D258+D250+D262</f>
        <v>19596084.73</v>
      </c>
      <c r="E222" s="31">
        <f aca="true" t="shared" si="33" ref="E222:J222">E230+E232+E234+E240+E242+E252+E256+E260+E224+E226+E228+E236+E238+E244+E246+E248+E254+E258+E250+E262</f>
        <v>19371684.730000004</v>
      </c>
      <c r="F222" s="31">
        <f t="shared" si="33"/>
        <v>6486573.38</v>
      </c>
      <c r="G222" s="31">
        <f t="shared" si="33"/>
        <v>2194928.94</v>
      </c>
      <c r="H222" s="31">
        <f t="shared" si="33"/>
        <v>224400</v>
      </c>
      <c r="I222" s="31">
        <f t="shared" si="33"/>
        <v>15561.86</v>
      </c>
      <c r="J222" s="31">
        <f t="shared" si="33"/>
        <v>208838.14</v>
      </c>
      <c r="K222" s="160"/>
    </row>
    <row r="223" spans="1:11" ht="18.75" customHeight="1">
      <c r="A223" s="89"/>
      <c r="B223" s="205" t="s">
        <v>87</v>
      </c>
      <c r="C223" s="18" t="s">
        <v>12</v>
      </c>
      <c r="D223" s="35">
        <f>E223+H223</f>
        <v>769197</v>
      </c>
      <c r="E223" s="35">
        <v>769197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12">
        <f>D224/D223*100</f>
        <v>94.90013351586134</v>
      </c>
    </row>
    <row r="224" spans="1:11" ht="17.25" customHeight="1">
      <c r="A224" s="90"/>
      <c r="B224" s="196"/>
      <c r="C224" s="9" t="s">
        <v>13</v>
      </c>
      <c r="D224" s="11">
        <f>E224+H224</f>
        <v>729968.98</v>
      </c>
      <c r="E224" s="11">
        <v>729968.98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21"/>
    </row>
    <row r="225" spans="1:11" ht="30.75" customHeight="1">
      <c r="A225" s="90"/>
      <c r="B225" s="195" t="s">
        <v>96</v>
      </c>
      <c r="C225" s="9" t="s">
        <v>12</v>
      </c>
      <c r="D225" s="11">
        <f>E225+H226</f>
        <v>4273529.6</v>
      </c>
      <c r="E225" s="11">
        <v>4273529.6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21">
        <f>D226/D225*100</f>
        <v>92.38139569689655</v>
      </c>
    </row>
    <row r="226" spans="1:11" ht="27.75" customHeight="1">
      <c r="A226" s="90"/>
      <c r="B226" s="196"/>
      <c r="C226" s="9" t="s">
        <v>13</v>
      </c>
      <c r="D226" s="11">
        <f>E226+H226</f>
        <v>3947946.29</v>
      </c>
      <c r="E226" s="11">
        <v>3947946.29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21"/>
    </row>
    <row r="227" spans="1:11" ht="27.75" customHeight="1">
      <c r="A227" s="90"/>
      <c r="B227" s="130" t="s">
        <v>116</v>
      </c>
      <c r="C227" s="9" t="s">
        <v>12</v>
      </c>
      <c r="D227" s="11">
        <f>E227+H227</f>
        <v>4088</v>
      </c>
      <c r="E227" s="11">
        <v>4088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21">
        <f>D228/D227*100</f>
        <v>118.95792563600781</v>
      </c>
    </row>
    <row r="228" spans="1:11" ht="27.75" customHeight="1">
      <c r="A228" s="90"/>
      <c r="B228" s="131"/>
      <c r="C228" s="9" t="s">
        <v>13</v>
      </c>
      <c r="D228" s="11">
        <f>E228+H228</f>
        <v>4863</v>
      </c>
      <c r="E228" s="11">
        <v>4863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21"/>
    </row>
    <row r="229" spans="1:11" ht="12.75" customHeight="1">
      <c r="A229" s="90"/>
      <c r="B229" s="207" t="s">
        <v>19</v>
      </c>
      <c r="C229" s="9" t="s">
        <v>12</v>
      </c>
      <c r="D229" s="17">
        <f aca="true" t="shared" si="34" ref="D229:D260">E229+H229</f>
        <v>4219</v>
      </c>
      <c r="E229" s="17">
        <v>4219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21">
        <f>D230/D229*100</f>
        <v>109.50462194832899</v>
      </c>
    </row>
    <row r="230" spans="1:11" ht="15" customHeight="1">
      <c r="A230" s="90"/>
      <c r="B230" s="208"/>
      <c r="C230" s="20" t="s">
        <v>13</v>
      </c>
      <c r="D230" s="21">
        <f t="shared" si="34"/>
        <v>4620</v>
      </c>
      <c r="E230" s="34">
        <v>4620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113"/>
    </row>
    <row r="231" spans="1:11" ht="47.25" customHeight="1">
      <c r="A231" s="90"/>
      <c r="B231" s="139" t="s">
        <v>75</v>
      </c>
      <c r="C231" s="22" t="s">
        <v>12</v>
      </c>
      <c r="D231" s="23">
        <f t="shared" si="34"/>
        <v>1166655.3</v>
      </c>
      <c r="E231" s="33">
        <v>1166655.3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111">
        <f>D232/D231*100</f>
        <v>106.96476757102118</v>
      </c>
    </row>
    <row r="232" spans="1:11" ht="49.5" customHeight="1">
      <c r="A232" s="90"/>
      <c r="B232" s="139"/>
      <c r="C232" s="22" t="s">
        <v>13</v>
      </c>
      <c r="D232" s="23">
        <f t="shared" si="34"/>
        <v>1247910.13</v>
      </c>
      <c r="E232" s="33">
        <v>1247910.13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111"/>
    </row>
    <row r="233" spans="1:11" ht="18.75" customHeight="1">
      <c r="A233" s="90"/>
      <c r="B233" s="118" t="s">
        <v>72</v>
      </c>
      <c r="C233" s="22" t="s">
        <v>12</v>
      </c>
      <c r="D233" s="23">
        <f t="shared" si="34"/>
        <v>3196.01</v>
      </c>
      <c r="E233" s="33">
        <v>3196.01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111">
        <f>D234/D233*100</f>
        <v>77.50100907068501</v>
      </c>
    </row>
    <row r="234" spans="1:11" ht="18.75" customHeight="1">
      <c r="A234" s="91"/>
      <c r="B234" s="118"/>
      <c r="C234" s="22" t="s">
        <v>13</v>
      </c>
      <c r="D234" s="23">
        <f t="shared" si="34"/>
        <v>2476.94</v>
      </c>
      <c r="E234" s="33">
        <v>2476.94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111"/>
    </row>
    <row r="235" spans="1:11" ht="18.75" customHeight="1">
      <c r="A235" s="89"/>
      <c r="B235" s="201" t="s">
        <v>103</v>
      </c>
      <c r="C235" s="49" t="s">
        <v>12</v>
      </c>
      <c r="D235" s="50">
        <f>E235+H235</f>
        <v>124462.95</v>
      </c>
      <c r="E235" s="75">
        <v>124462.95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112">
        <f>D236/D235*100</f>
        <v>103.34290646332904</v>
      </c>
    </row>
    <row r="236" spans="1:11" ht="18.75" customHeight="1">
      <c r="A236" s="90"/>
      <c r="B236" s="141"/>
      <c r="C236" s="22" t="s">
        <v>13</v>
      </c>
      <c r="D236" s="41">
        <f>E236+H236</f>
        <v>128623.63</v>
      </c>
      <c r="E236" s="57">
        <v>128623.63</v>
      </c>
      <c r="F236" s="57">
        <v>0</v>
      </c>
      <c r="G236" s="57">
        <v>0</v>
      </c>
      <c r="H236" s="57">
        <v>0</v>
      </c>
      <c r="I236" s="57">
        <v>0</v>
      </c>
      <c r="J236" s="57">
        <v>0</v>
      </c>
      <c r="K236" s="113"/>
    </row>
    <row r="237" spans="1:11" ht="18.75" customHeight="1">
      <c r="A237" s="90"/>
      <c r="B237" s="197" t="s">
        <v>104</v>
      </c>
      <c r="C237" s="22" t="s">
        <v>12</v>
      </c>
      <c r="D237" s="23">
        <f>E237+H237</f>
        <v>43298.06</v>
      </c>
      <c r="E237" s="33">
        <v>43298.06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121">
        <f>D238/D237*100</f>
        <v>139.84589609788523</v>
      </c>
    </row>
    <row r="238" spans="1:11" ht="18.75" customHeight="1">
      <c r="A238" s="90"/>
      <c r="B238" s="197"/>
      <c r="C238" s="22" t="s">
        <v>13</v>
      </c>
      <c r="D238" s="41">
        <f>E238+H238</f>
        <v>60550.56</v>
      </c>
      <c r="E238" s="57">
        <v>60550.56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113"/>
    </row>
    <row r="239" spans="1:11" ht="18" customHeight="1">
      <c r="A239" s="90"/>
      <c r="B239" s="119" t="s">
        <v>20</v>
      </c>
      <c r="C239" s="58" t="s">
        <v>12</v>
      </c>
      <c r="D239" s="23">
        <f t="shared" si="34"/>
        <v>1530744</v>
      </c>
      <c r="E239" s="33">
        <v>1530744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111">
        <f>D240/D239*100</f>
        <v>86.44852111130274</v>
      </c>
    </row>
    <row r="240" spans="1:11" ht="18" customHeight="1">
      <c r="A240" s="90"/>
      <c r="B240" s="138"/>
      <c r="C240" s="52" t="s">
        <v>13</v>
      </c>
      <c r="D240" s="41">
        <f t="shared" si="34"/>
        <v>1323305.55</v>
      </c>
      <c r="E240" s="41">
        <v>1323305.55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146"/>
    </row>
    <row r="241" spans="1:11" ht="18" customHeight="1">
      <c r="A241" s="90"/>
      <c r="B241" s="118" t="s">
        <v>31</v>
      </c>
      <c r="C241" s="22" t="s">
        <v>12</v>
      </c>
      <c r="D241" s="23">
        <f t="shared" si="34"/>
        <v>3489755.7</v>
      </c>
      <c r="E241" s="23">
        <v>3489755.7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111">
        <f>D242/D241*100</f>
        <v>86.60892652170466</v>
      </c>
    </row>
    <row r="242" spans="1:11" ht="16.5" customHeight="1">
      <c r="A242" s="90"/>
      <c r="B242" s="118"/>
      <c r="C242" s="22" t="s">
        <v>13</v>
      </c>
      <c r="D242" s="23">
        <f t="shared" si="34"/>
        <v>3022439.95</v>
      </c>
      <c r="E242" s="23">
        <v>3022439.95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111"/>
    </row>
    <row r="243" spans="1:11" ht="30.75" customHeight="1">
      <c r="A243" s="90"/>
      <c r="B243" s="139" t="s">
        <v>18</v>
      </c>
      <c r="C243" s="22" t="s">
        <v>12</v>
      </c>
      <c r="D243" s="23">
        <f aca="true" t="shared" si="35" ref="D243:D248">E243+H243</f>
        <v>35367</v>
      </c>
      <c r="E243" s="23">
        <v>35367</v>
      </c>
      <c r="F243" s="23">
        <v>35367</v>
      </c>
      <c r="G243" s="23">
        <v>0</v>
      </c>
      <c r="H243" s="23">
        <v>0</v>
      </c>
      <c r="I243" s="23">
        <v>0</v>
      </c>
      <c r="J243" s="23">
        <v>0</v>
      </c>
      <c r="K243" s="111">
        <f>D244/D243*100</f>
        <v>100</v>
      </c>
    </row>
    <row r="244" spans="1:11" ht="33.75" customHeight="1">
      <c r="A244" s="90"/>
      <c r="B244" s="139"/>
      <c r="C244" s="22" t="s">
        <v>13</v>
      </c>
      <c r="D244" s="23">
        <f t="shared" si="35"/>
        <v>35367</v>
      </c>
      <c r="E244" s="23">
        <v>35367</v>
      </c>
      <c r="F244" s="23">
        <v>35367</v>
      </c>
      <c r="G244" s="23">
        <v>0</v>
      </c>
      <c r="H244" s="23">
        <v>0</v>
      </c>
      <c r="I244" s="23">
        <v>0</v>
      </c>
      <c r="J244" s="23">
        <v>0</v>
      </c>
      <c r="K244" s="111"/>
    </row>
    <row r="245" spans="1:11" ht="36.75" customHeight="1">
      <c r="A245" s="90"/>
      <c r="B245" s="209" t="s">
        <v>120</v>
      </c>
      <c r="C245" s="49" t="s">
        <v>12</v>
      </c>
      <c r="D245" s="50">
        <f t="shared" si="35"/>
        <v>227277.38</v>
      </c>
      <c r="E245" s="50">
        <v>227277.38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142">
        <f>D246/D245*100</f>
        <v>95.68808827345686</v>
      </c>
    </row>
    <row r="246" spans="1:11" ht="37.5" customHeight="1">
      <c r="A246" s="90"/>
      <c r="B246" s="145"/>
      <c r="C246" s="22" t="s">
        <v>13</v>
      </c>
      <c r="D246" s="23">
        <f t="shared" si="35"/>
        <v>217477.38</v>
      </c>
      <c r="E246" s="23">
        <v>217477.38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111"/>
    </row>
    <row r="247" spans="1:11" ht="39" customHeight="1">
      <c r="A247" s="90"/>
      <c r="B247" s="129" t="s">
        <v>100</v>
      </c>
      <c r="C247" s="22" t="s">
        <v>12</v>
      </c>
      <c r="D247" s="23">
        <f t="shared" si="35"/>
        <v>1521883</v>
      </c>
      <c r="E247" s="23">
        <v>1521883</v>
      </c>
      <c r="F247" s="23">
        <v>1521883</v>
      </c>
      <c r="G247" s="23">
        <v>0</v>
      </c>
      <c r="H247" s="23">
        <v>0</v>
      </c>
      <c r="I247" s="23">
        <v>0</v>
      </c>
      <c r="J247" s="23">
        <v>0</v>
      </c>
      <c r="K247" s="142">
        <f>D248/D247*100</f>
        <v>97.12412780745959</v>
      </c>
    </row>
    <row r="248" spans="1:11" ht="34.5" customHeight="1">
      <c r="A248" s="90"/>
      <c r="B248" s="129"/>
      <c r="C248" s="22" t="s">
        <v>13</v>
      </c>
      <c r="D248" s="23">
        <f t="shared" si="35"/>
        <v>1478115.59</v>
      </c>
      <c r="E248" s="23">
        <v>1478115.59</v>
      </c>
      <c r="F248" s="23">
        <v>1478115.59</v>
      </c>
      <c r="G248" s="23">
        <v>0</v>
      </c>
      <c r="H248" s="23">
        <v>0</v>
      </c>
      <c r="I248" s="23">
        <v>0</v>
      </c>
      <c r="J248" s="23">
        <v>0</v>
      </c>
      <c r="K248" s="111"/>
    </row>
    <row r="249" spans="1:11" ht="34.5" customHeight="1">
      <c r="A249" s="90"/>
      <c r="B249" s="127" t="s">
        <v>65</v>
      </c>
      <c r="C249" s="22" t="s">
        <v>12</v>
      </c>
      <c r="D249" s="23">
        <f>E249+H249</f>
        <v>108037</v>
      </c>
      <c r="E249" s="23">
        <v>108037</v>
      </c>
      <c r="F249" s="23">
        <v>108037</v>
      </c>
      <c r="G249" s="23">
        <v>0</v>
      </c>
      <c r="H249" s="23">
        <v>0</v>
      </c>
      <c r="I249" s="23">
        <v>0</v>
      </c>
      <c r="J249" s="23">
        <v>0</v>
      </c>
      <c r="K249" s="142">
        <f>D250/D249*100</f>
        <v>59.59459259327823</v>
      </c>
    </row>
    <row r="250" spans="1:11" ht="34.5" customHeight="1">
      <c r="A250" s="90"/>
      <c r="B250" s="128"/>
      <c r="C250" s="63" t="s">
        <v>13</v>
      </c>
      <c r="D250" s="41">
        <f>E250+H250</f>
        <v>64384.21</v>
      </c>
      <c r="E250" s="41">
        <v>64384.21</v>
      </c>
      <c r="F250" s="41">
        <v>64384.21</v>
      </c>
      <c r="G250" s="41">
        <v>0</v>
      </c>
      <c r="H250" s="41">
        <v>0</v>
      </c>
      <c r="I250" s="41">
        <v>0</v>
      </c>
      <c r="J250" s="41">
        <v>0</v>
      </c>
      <c r="K250" s="146"/>
    </row>
    <row r="251" spans="1:11" ht="71.25" customHeight="1">
      <c r="A251" s="90"/>
      <c r="B251" s="140" t="s">
        <v>98</v>
      </c>
      <c r="C251" s="22" t="s">
        <v>12</v>
      </c>
      <c r="D251" s="23">
        <f t="shared" si="34"/>
        <v>13213.41</v>
      </c>
      <c r="E251" s="23">
        <v>13213.41</v>
      </c>
      <c r="F251" s="23">
        <v>0</v>
      </c>
      <c r="G251" s="23">
        <v>13213.41</v>
      </c>
      <c r="H251" s="23">
        <v>0</v>
      </c>
      <c r="I251" s="23">
        <v>0</v>
      </c>
      <c r="J251" s="23">
        <v>0</v>
      </c>
      <c r="K251" s="111">
        <f>D252/D251*100</f>
        <v>100</v>
      </c>
    </row>
    <row r="252" spans="1:11" ht="72" customHeight="1">
      <c r="A252" s="91"/>
      <c r="B252" s="140"/>
      <c r="C252" s="22" t="s">
        <v>13</v>
      </c>
      <c r="D252" s="23">
        <f t="shared" si="34"/>
        <v>13213.41</v>
      </c>
      <c r="E252" s="23">
        <v>13213.41</v>
      </c>
      <c r="F252" s="23">
        <v>0</v>
      </c>
      <c r="G252" s="23">
        <v>13213.41</v>
      </c>
      <c r="H252" s="23">
        <v>0</v>
      </c>
      <c r="I252" s="23">
        <v>0</v>
      </c>
      <c r="J252" s="23">
        <v>0</v>
      </c>
      <c r="K252" s="111"/>
    </row>
    <row r="253" spans="1:11" ht="62.25" customHeight="1">
      <c r="A253" s="74"/>
      <c r="B253" s="143" t="s">
        <v>118</v>
      </c>
      <c r="C253" s="22" t="s">
        <v>12</v>
      </c>
      <c r="D253" s="23">
        <f>E253+H253</f>
        <v>620865.86</v>
      </c>
      <c r="E253" s="23">
        <v>611865.86</v>
      </c>
      <c r="F253" s="23">
        <v>0</v>
      </c>
      <c r="G253" s="23">
        <v>611865.86</v>
      </c>
      <c r="H253" s="23">
        <v>9000</v>
      </c>
      <c r="I253" s="23">
        <v>0</v>
      </c>
      <c r="J253" s="23">
        <v>9000</v>
      </c>
      <c r="K253" s="111">
        <f>D254/D253*100</f>
        <v>96.12287266044875</v>
      </c>
    </row>
    <row r="254" spans="1:11" ht="66" customHeight="1">
      <c r="A254" s="47"/>
      <c r="B254" s="143"/>
      <c r="C254" s="22" t="s">
        <v>13</v>
      </c>
      <c r="D254" s="23">
        <f>E254+H254</f>
        <v>596794.1</v>
      </c>
      <c r="E254" s="23">
        <v>587794.1</v>
      </c>
      <c r="F254" s="23">
        <v>0</v>
      </c>
      <c r="G254" s="23">
        <v>587794.1</v>
      </c>
      <c r="H254" s="23">
        <v>9000</v>
      </c>
      <c r="I254" s="23">
        <v>0</v>
      </c>
      <c r="J254" s="23">
        <v>9000</v>
      </c>
      <c r="K254" s="111"/>
    </row>
    <row r="255" spans="1:11" ht="60" customHeight="1">
      <c r="A255" s="90"/>
      <c r="B255" s="200" t="s">
        <v>97</v>
      </c>
      <c r="C255" s="49" t="s">
        <v>12</v>
      </c>
      <c r="D255" s="50">
        <f t="shared" si="34"/>
        <v>1994707.7600000002</v>
      </c>
      <c r="E255" s="50">
        <v>1794869.62</v>
      </c>
      <c r="F255" s="50">
        <v>0</v>
      </c>
      <c r="G255" s="50">
        <v>1794869.62</v>
      </c>
      <c r="H255" s="50">
        <v>199838.14</v>
      </c>
      <c r="I255" s="50">
        <v>0</v>
      </c>
      <c r="J255" s="50">
        <v>199838.14</v>
      </c>
      <c r="K255" s="142">
        <f>D256/D255*100</f>
        <v>89.92593331065196</v>
      </c>
    </row>
    <row r="256" spans="1:11" ht="57" customHeight="1">
      <c r="A256" s="90"/>
      <c r="B256" s="140"/>
      <c r="C256" s="22" t="s">
        <v>13</v>
      </c>
      <c r="D256" s="23">
        <f t="shared" si="34"/>
        <v>1793759.5699999998</v>
      </c>
      <c r="E256" s="23">
        <v>1593921.43</v>
      </c>
      <c r="F256" s="23">
        <v>0</v>
      </c>
      <c r="G256" s="23">
        <v>1593921.43</v>
      </c>
      <c r="H256" s="23">
        <v>199838.14</v>
      </c>
      <c r="I256" s="23">
        <v>0</v>
      </c>
      <c r="J256" s="23">
        <v>199838.14</v>
      </c>
      <c r="K256" s="111"/>
    </row>
    <row r="257" spans="1:11" ht="77.25" customHeight="1">
      <c r="A257" s="90"/>
      <c r="B257" s="126" t="s">
        <v>119</v>
      </c>
      <c r="C257" s="22" t="s">
        <v>12</v>
      </c>
      <c r="D257" s="23">
        <f>E257+H257</f>
        <v>256400.96000000002</v>
      </c>
      <c r="E257" s="23">
        <v>240839.1</v>
      </c>
      <c r="F257" s="23">
        <v>240839.1</v>
      </c>
      <c r="G257" s="23">
        <v>0</v>
      </c>
      <c r="H257" s="23">
        <v>15561.86</v>
      </c>
      <c r="I257" s="23">
        <v>15561.86</v>
      </c>
      <c r="J257" s="23">
        <v>0</v>
      </c>
      <c r="K257" s="111">
        <f>D258/D257*100</f>
        <v>73.01950429514773</v>
      </c>
    </row>
    <row r="258" spans="1:11" ht="96" customHeight="1">
      <c r="A258" s="90"/>
      <c r="B258" s="126"/>
      <c r="C258" s="22" t="s">
        <v>13</v>
      </c>
      <c r="D258" s="23">
        <f>E258+H258</f>
        <v>187222.71000000002</v>
      </c>
      <c r="E258" s="23">
        <v>171660.85</v>
      </c>
      <c r="F258" s="23">
        <v>171660.85</v>
      </c>
      <c r="G258" s="23">
        <v>0</v>
      </c>
      <c r="H258" s="23">
        <v>15561.86</v>
      </c>
      <c r="I258" s="23">
        <v>15561.86</v>
      </c>
      <c r="J258" s="23">
        <v>0</v>
      </c>
      <c r="K258" s="111"/>
    </row>
    <row r="259" spans="1:11" ht="23.25" customHeight="1">
      <c r="A259" s="90"/>
      <c r="B259" s="157" t="s">
        <v>117</v>
      </c>
      <c r="C259" s="18" t="s">
        <v>12</v>
      </c>
      <c r="D259" s="19">
        <f t="shared" si="34"/>
        <v>4728833</v>
      </c>
      <c r="E259" s="19">
        <v>4728833</v>
      </c>
      <c r="F259" s="19">
        <v>4728833</v>
      </c>
      <c r="G259" s="19">
        <v>0</v>
      </c>
      <c r="H259" s="19">
        <v>0</v>
      </c>
      <c r="I259" s="19">
        <v>0</v>
      </c>
      <c r="J259" s="19">
        <v>0</v>
      </c>
      <c r="K259" s="112">
        <f>D260/D259*100</f>
        <v>99.94079723263647</v>
      </c>
    </row>
    <row r="260" spans="1:11" ht="32.25" customHeight="1">
      <c r="A260" s="90"/>
      <c r="B260" s="127"/>
      <c r="C260" s="9" t="s">
        <v>13</v>
      </c>
      <c r="D260" s="17">
        <f t="shared" si="34"/>
        <v>4726033.4</v>
      </c>
      <c r="E260" s="17">
        <v>4726033.4</v>
      </c>
      <c r="F260" s="17">
        <v>4726033.4</v>
      </c>
      <c r="G260" s="17">
        <v>0</v>
      </c>
      <c r="H260" s="17">
        <v>0</v>
      </c>
      <c r="I260" s="17">
        <v>0</v>
      </c>
      <c r="J260" s="17">
        <v>0</v>
      </c>
      <c r="K260" s="121" t="e">
        <f>#REF!/D260*100</f>
        <v>#REF!</v>
      </c>
    </row>
    <row r="261" spans="1:11" ht="25.5" customHeight="1">
      <c r="A261" s="90"/>
      <c r="B261" s="124" t="s">
        <v>67</v>
      </c>
      <c r="C261" s="18" t="s">
        <v>12</v>
      </c>
      <c r="D261" s="17">
        <f>E261+H261</f>
        <v>12200</v>
      </c>
      <c r="E261" s="17">
        <v>12200</v>
      </c>
      <c r="F261" s="17">
        <v>12200</v>
      </c>
      <c r="G261" s="17">
        <v>0</v>
      </c>
      <c r="H261" s="17">
        <v>0</v>
      </c>
      <c r="I261" s="17">
        <v>0</v>
      </c>
      <c r="J261" s="17">
        <v>0</v>
      </c>
      <c r="K261" s="112">
        <f>D262/D261*100</f>
        <v>90.265</v>
      </c>
    </row>
    <row r="262" spans="1:11" ht="24" customHeight="1">
      <c r="A262" s="91"/>
      <c r="B262" s="125"/>
      <c r="C262" s="9" t="s">
        <v>13</v>
      </c>
      <c r="D262" s="17">
        <f>E262+H262</f>
        <v>11012.33</v>
      </c>
      <c r="E262" s="17">
        <v>11012.33</v>
      </c>
      <c r="F262" s="17">
        <v>11012.33</v>
      </c>
      <c r="G262" s="17">
        <v>0</v>
      </c>
      <c r="H262" s="17">
        <v>0</v>
      </c>
      <c r="I262" s="17">
        <v>0</v>
      </c>
      <c r="J262" s="17">
        <v>0</v>
      </c>
      <c r="K262" s="121" t="e">
        <f>#REF!/D262*100</f>
        <v>#REF!</v>
      </c>
    </row>
    <row r="263" spans="1:11" ht="15" customHeight="1">
      <c r="A263" s="98" t="s">
        <v>48</v>
      </c>
      <c r="B263" s="198" t="s">
        <v>49</v>
      </c>
      <c r="C263" s="6" t="s">
        <v>12</v>
      </c>
      <c r="D263" s="7">
        <f>D265+D267+D269</f>
        <v>3785340</v>
      </c>
      <c r="E263" s="7">
        <f aca="true" t="shared" si="36" ref="E263:J263">E265+E267+E269</f>
        <v>3785340</v>
      </c>
      <c r="F263" s="7">
        <f t="shared" si="36"/>
        <v>3605340</v>
      </c>
      <c r="G263" s="7">
        <f t="shared" si="36"/>
        <v>0</v>
      </c>
      <c r="H263" s="7">
        <f t="shared" si="36"/>
        <v>0</v>
      </c>
      <c r="I263" s="7">
        <f t="shared" si="36"/>
        <v>0</v>
      </c>
      <c r="J263" s="7">
        <f t="shared" si="36"/>
        <v>0</v>
      </c>
      <c r="K263" s="164">
        <f>D264/D263*100</f>
        <v>99.26404814362779</v>
      </c>
    </row>
    <row r="264" spans="1:11" ht="15" customHeight="1">
      <c r="A264" s="98"/>
      <c r="B264" s="199"/>
      <c r="C264" s="36" t="s">
        <v>13</v>
      </c>
      <c r="D264" s="37">
        <f>D266+D268+D270</f>
        <v>3757481.72</v>
      </c>
      <c r="E264" s="37">
        <f aca="true" t="shared" si="37" ref="E264:J264">E266+E268+E270</f>
        <v>3757481.72</v>
      </c>
      <c r="F264" s="37">
        <f t="shared" si="37"/>
        <v>3595387</v>
      </c>
      <c r="G264" s="37">
        <f t="shared" si="37"/>
        <v>0</v>
      </c>
      <c r="H264" s="37">
        <f t="shared" si="37"/>
        <v>0</v>
      </c>
      <c r="I264" s="37">
        <f t="shared" si="37"/>
        <v>0</v>
      </c>
      <c r="J264" s="37">
        <f t="shared" si="37"/>
        <v>0</v>
      </c>
      <c r="K264" s="165"/>
    </row>
    <row r="265" spans="1:11" ht="15">
      <c r="A265" s="89"/>
      <c r="B265" s="118" t="s">
        <v>31</v>
      </c>
      <c r="C265" s="22" t="s">
        <v>12</v>
      </c>
      <c r="D265" s="23">
        <f aca="true" t="shared" si="38" ref="D265:D270">E265+H265</f>
        <v>180000</v>
      </c>
      <c r="E265" s="23">
        <v>180000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111">
        <f>D266/D265*100</f>
        <v>90.05262222222223</v>
      </c>
    </row>
    <row r="266" spans="1:11" ht="14.25" customHeight="1">
      <c r="A266" s="91"/>
      <c r="B266" s="118"/>
      <c r="C266" s="22" t="s">
        <v>13</v>
      </c>
      <c r="D266" s="23">
        <f t="shared" si="38"/>
        <v>162094.72</v>
      </c>
      <c r="E266" s="23">
        <v>162094.72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111"/>
    </row>
    <row r="267" spans="1:11" ht="26.25" customHeight="1">
      <c r="A267" s="99"/>
      <c r="B267" s="129" t="s">
        <v>65</v>
      </c>
      <c r="C267" s="22" t="s">
        <v>12</v>
      </c>
      <c r="D267" s="23">
        <f t="shared" si="38"/>
        <v>3421340</v>
      </c>
      <c r="E267" s="23">
        <v>3421340</v>
      </c>
      <c r="F267" s="23">
        <v>3421340</v>
      </c>
      <c r="G267" s="23">
        <v>0</v>
      </c>
      <c r="H267" s="23">
        <v>0</v>
      </c>
      <c r="I267" s="23">
        <v>0</v>
      </c>
      <c r="J267" s="23">
        <v>0</v>
      </c>
      <c r="K267" s="111">
        <f>D268/D267*100</f>
        <v>99.43273688087125</v>
      </c>
    </row>
    <row r="268" spans="1:11" ht="31.5" customHeight="1">
      <c r="A268" s="99"/>
      <c r="B268" s="129"/>
      <c r="C268" s="22" t="s">
        <v>13</v>
      </c>
      <c r="D268" s="23">
        <f t="shared" si="38"/>
        <v>3401932</v>
      </c>
      <c r="E268" s="23">
        <v>3401932</v>
      </c>
      <c r="F268" s="23">
        <v>3401932</v>
      </c>
      <c r="G268" s="23">
        <v>0</v>
      </c>
      <c r="H268" s="23">
        <v>0</v>
      </c>
      <c r="I268" s="23">
        <v>0</v>
      </c>
      <c r="J268" s="23">
        <v>0</v>
      </c>
      <c r="K268" s="111"/>
    </row>
    <row r="269" spans="1:11" ht="38.25" customHeight="1">
      <c r="A269" s="99"/>
      <c r="B269" s="252" t="s">
        <v>56</v>
      </c>
      <c r="C269" s="18" t="s">
        <v>12</v>
      </c>
      <c r="D269" s="19">
        <f t="shared" si="38"/>
        <v>184000</v>
      </c>
      <c r="E269" s="19">
        <v>184000</v>
      </c>
      <c r="F269" s="19">
        <v>184000</v>
      </c>
      <c r="G269" s="19">
        <v>0</v>
      </c>
      <c r="H269" s="19">
        <v>0</v>
      </c>
      <c r="I269" s="19">
        <v>0</v>
      </c>
      <c r="J269" s="19">
        <v>0</v>
      </c>
      <c r="K269" s="112">
        <f>D270/D269*100</f>
        <v>105.13858695652173</v>
      </c>
    </row>
    <row r="270" spans="1:11" ht="38.25" customHeight="1">
      <c r="A270" s="99"/>
      <c r="B270" s="193"/>
      <c r="C270" s="20" t="s">
        <v>13</v>
      </c>
      <c r="D270" s="17">
        <f t="shared" si="38"/>
        <v>193455</v>
      </c>
      <c r="E270" s="17">
        <v>193455</v>
      </c>
      <c r="F270" s="17">
        <v>193455</v>
      </c>
      <c r="G270" s="17">
        <v>0</v>
      </c>
      <c r="H270" s="17">
        <v>0</v>
      </c>
      <c r="I270" s="17">
        <v>0</v>
      </c>
      <c r="J270" s="17">
        <v>0</v>
      </c>
      <c r="K270" s="121"/>
    </row>
    <row r="271" spans="1:11" ht="16.5" customHeight="1">
      <c r="A271" s="237" t="s">
        <v>50</v>
      </c>
      <c r="B271" s="189" t="s">
        <v>51</v>
      </c>
      <c r="C271" s="6" t="s">
        <v>12</v>
      </c>
      <c r="D271" s="7">
        <f>D281+D287+D291+D293+D303+D305+D273+D295+D299+D309+D275+D277+D279+D283+D285+D289+D307+D297+D301</f>
        <v>16976378.290000003</v>
      </c>
      <c r="E271" s="7">
        <f aca="true" t="shared" si="39" ref="E271:J271">E281+E287+E291+E293+E303+E305+E273+E295+E299+E309+E275+E277+E279+E283+E285+E289+E307+E297+E301</f>
        <v>16976378.290000003</v>
      </c>
      <c r="F271" s="7">
        <f t="shared" si="39"/>
        <v>13611661.4</v>
      </c>
      <c r="G271" s="7">
        <f t="shared" si="39"/>
        <v>1679279.19</v>
      </c>
      <c r="H271" s="7">
        <f t="shared" si="39"/>
        <v>0</v>
      </c>
      <c r="I271" s="7">
        <f t="shared" si="39"/>
        <v>0</v>
      </c>
      <c r="J271" s="7">
        <f t="shared" si="39"/>
        <v>0</v>
      </c>
      <c r="K271" s="164">
        <f>D272/D271*100</f>
        <v>99.87704026357437</v>
      </c>
    </row>
    <row r="272" spans="1:11" ht="17.25" customHeight="1">
      <c r="A272" s="108"/>
      <c r="B272" s="189"/>
      <c r="C272" s="6" t="s">
        <v>13</v>
      </c>
      <c r="D272" s="7">
        <f>D282+D288+D292+D294+D304+D306+D274+D296+D300+D310+D276+D278+D280+D284+D286+D290+D308+D298+D302</f>
        <v>16955504.18</v>
      </c>
      <c r="E272" s="7">
        <f aca="true" t="shared" si="40" ref="E272:J272">E282+E288+E292+E294+E304+E306+E274+E296+E300+E310+E276+E278+E280+E284+E286+E290+E308+E298+E302</f>
        <v>16938727.18</v>
      </c>
      <c r="F272" s="7">
        <f t="shared" si="40"/>
        <v>13577956.45</v>
      </c>
      <c r="G272" s="7">
        <f t="shared" si="40"/>
        <v>1677766.39</v>
      </c>
      <c r="H272" s="7">
        <f t="shared" si="40"/>
        <v>16777</v>
      </c>
      <c r="I272" s="7">
        <f t="shared" si="40"/>
        <v>0</v>
      </c>
      <c r="J272" s="7">
        <f t="shared" si="40"/>
        <v>0</v>
      </c>
      <c r="K272" s="164"/>
    </row>
    <row r="273" spans="1:11" ht="14.25" customHeight="1">
      <c r="A273" s="89"/>
      <c r="B273" s="207" t="s">
        <v>19</v>
      </c>
      <c r="C273" s="9" t="s">
        <v>12</v>
      </c>
      <c r="D273" s="11">
        <f aca="true" t="shared" si="41" ref="D273:D280">E273+H273</f>
        <v>128000</v>
      </c>
      <c r="E273" s="11">
        <v>128000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21">
        <f>D274/D273*100</f>
        <v>103.222703125</v>
      </c>
    </row>
    <row r="274" spans="1:11" ht="15" customHeight="1">
      <c r="A274" s="90"/>
      <c r="B274" s="207"/>
      <c r="C274" s="20" t="s">
        <v>13</v>
      </c>
      <c r="D274" s="11">
        <f t="shared" si="41"/>
        <v>132125.06</v>
      </c>
      <c r="E274" s="11">
        <v>132125.06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21"/>
    </row>
    <row r="275" spans="1:11" ht="15.75" customHeight="1">
      <c r="A275" s="90"/>
      <c r="B275" s="124" t="s">
        <v>108</v>
      </c>
      <c r="C275" s="9" t="s">
        <v>12</v>
      </c>
      <c r="D275" s="11">
        <f t="shared" si="41"/>
        <v>1000</v>
      </c>
      <c r="E275" s="11">
        <v>1000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21">
        <f>D276/D275*100</f>
        <v>55.400000000000006</v>
      </c>
    </row>
    <row r="276" spans="1:11" ht="18" customHeight="1">
      <c r="A276" s="90"/>
      <c r="B276" s="125"/>
      <c r="C276" s="20" t="s">
        <v>13</v>
      </c>
      <c r="D276" s="11">
        <f t="shared" si="41"/>
        <v>554</v>
      </c>
      <c r="E276" s="11">
        <v>554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21"/>
    </row>
    <row r="277" spans="1:11" ht="17.25" customHeight="1">
      <c r="A277" s="90"/>
      <c r="B277" s="124" t="s">
        <v>103</v>
      </c>
      <c r="C277" s="9" t="s">
        <v>12</v>
      </c>
      <c r="D277" s="11">
        <f t="shared" si="41"/>
        <v>108258.22</v>
      </c>
      <c r="E277" s="11">
        <v>108258.22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21">
        <f>D278/D277*100</f>
        <v>68.26321363865026</v>
      </c>
    </row>
    <row r="278" spans="1:11" ht="15.75" customHeight="1">
      <c r="A278" s="90"/>
      <c r="B278" s="161"/>
      <c r="C278" s="20" t="s">
        <v>13</v>
      </c>
      <c r="D278" s="34">
        <f t="shared" si="41"/>
        <v>73900.54</v>
      </c>
      <c r="E278" s="34">
        <v>73900.54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113"/>
    </row>
    <row r="279" spans="1:11" ht="18" customHeight="1">
      <c r="A279" s="90"/>
      <c r="B279" s="126" t="s">
        <v>104</v>
      </c>
      <c r="C279" s="22" t="s">
        <v>12</v>
      </c>
      <c r="D279" s="33">
        <f t="shared" si="41"/>
        <v>4159.17</v>
      </c>
      <c r="E279" s="33">
        <v>4159.17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111">
        <f>D280/D279*100</f>
        <v>100</v>
      </c>
    </row>
    <row r="280" spans="1:11" ht="17.25" customHeight="1">
      <c r="A280" s="90"/>
      <c r="B280" s="126"/>
      <c r="C280" s="22" t="s">
        <v>13</v>
      </c>
      <c r="D280" s="33">
        <f t="shared" si="41"/>
        <v>4159.17</v>
      </c>
      <c r="E280" s="33">
        <v>4159.17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111"/>
    </row>
    <row r="281" spans="1:11" ht="27.75" customHeight="1">
      <c r="A281" s="90"/>
      <c r="B281" s="139" t="s">
        <v>100</v>
      </c>
      <c r="C281" s="22" t="s">
        <v>12</v>
      </c>
      <c r="D281" s="23">
        <f aca="true" t="shared" si="42" ref="D281:D310">E281+H281</f>
        <v>1440141</v>
      </c>
      <c r="E281" s="23">
        <v>1440141</v>
      </c>
      <c r="F281" s="23">
        <v>1440141</v>
      </c>
      <c r="G281" s="23">
        <v>0</v>
      </c>
      <c r="H281" s="23">
        <v>0</v>
      </c>
      <c r="I281" s="23">
        <v>0</v>
      </c>
      <c r="J281" s="23">
        <v>0</v>
      </c>
      <c r="K281" s="111">
        <f>D282/D281*100</f>
        <v>99.66964554165182</v>
      </c>
    </row>
    <row r="282" spans="1:11" ht="39.75" customHeight="1">
      <c r="A282" s="90"/>
      <c r="B282" s="139"/>
      <c r="C282" s="22" t="s">
        <v>13</v>
      </c>
      <c r="D282" s="23">
        <f t="shared" si="42"/>
        <v>1435383.43</v>
      </c>
      <c r="E282" s="23">
        <v>1435383.43</v>
      </c>
      <c r="F282" s="23">
        <v>1435383.43</v>
      </c>
      <c r="G282" s="23">
        <v>0</v>
      </c>
      <c r="H282" s="23">
        <v>0</v>
      </c>
      <c r="I282" s="23">
        <v>0</v>
      </c>
      <c r="J282" s="23">
        <v>0</v>
      </c>
      <c r="K282" s="111"/>
    </row>
    <row r="283" spans="1:13" ht="27.75" customHeight="1">
      <c r="A283" s="90"/>
      <c r="B283" s="126" t="s">
        <v>59</v>
      </c>
      <c r="C283" s="22" t="s">
        <v>12</v>
      </c>
      <c r="D283" s="40">
        <f t="shared" si="42"/>
        <v>6000</v>
      </c>
      <c r="E283" s="23">
        <v>6000</v>
      </c>
      <c r="F283" s="23">
        <v>6000</v>
      </c>
      <c r="G283" s="23">
        <v>0</v>
      </c>
      <c r="H283" s="23">
        <v>0</v>
      </c>
      <c r="I283" s="23">
        <v>0</v>
      </c>
      <c r="J283" s="23">
        <v>0</v>
      </c>
      <c r="K283" s="111">
        <f>D284/D283*100</f>
        <v>94.6585</v>
      </c>
      <c r="L283" s="14"/>
      <c r="M283" s="14"/>
    </row>
    <row r="284" spans="1:11" ht="28.5" customHeight="1">
      <c r="A284" s="90"/>
      <c r="B284" s="126"/>
      <c r="C284" s="22" t="s">
        <v>13</v>
      </c>
      <c r="D284" s="40">
        <f t="shared" si="42"/>
        <v>5679.51</v>
      </c>
      <c r="E284" s="23">
        <v>5679.51</v>
      </c>
      <c r="F284" s="23">
        <v>5679.51</v>
      </c>
      <c r="G284" s="23">
        <v>0</v>
      </c>
      <c r="H284" s="23">
        <v>0</v>
      </c>
      <c r="I284" s="23">
        <v>0</v>
      </c>
      <c r="J284" s="23">
        <v>0</v>
      </c>
      <c r="K284" s="111"/>
    </row>
    <row r="285" spans="1:11" ht="27" customHeight="1">
      <c r="A285" s="90"/>
      <c r="B285" s="215" t="s">
        <v>114</v>
      </c>
      <c r="C285" s="18" t="s">
        <v>12</v>
      </c>
      <c r="D285" s="46">
        <f t="shared" si="42"/>
        <v>8460</v>
      </c>
      <c r="E285" s="46">
        <v>8460</v>
      </c>
      <c r="F285" s="46">
        <v>8460</v>
      </c>
      <c r="G285" s="46">
        <v>0</v>
      </c>
      <c r="H285" s="46">
        <v>0</v>
      </c>
      <c r="I285" s="46">
        <v>0</v>
      </c>
      <c r="J285" s="82">
        <v>0</v>
      </c>
      <c r="K285" s="111">
        <f>D286/D285*100</f>
        <v>99.9419621749409</v>
      </c>
    </row>
    <row r="286" spans="1:11" ht="31.5" customHeight="1">
      <c r="A286" s="90"/>
      <c r="B286" s="125"/>
      <c r="C286" s="20" t="s">
        <v>13</v>
      </c>
      <c r="D286" s="21">
        <f t="shared" si="42"/>
        <v>8455.09</v>
      </c>
      <c r="E286" s="21">
        <v>8455.09</v>
      </c>
      <c r="F286" s="21">
        <v>8455.09</v>
      </c>
      <c r="G286" s="21">
        <v>0</v>
      </c>
      <c r="H286" s="21">
        <v>0</v>
      </c>
      <c r="I286" s="21">
        <v>0</v>
      </c>
      <c r="J286" s="83">
        <v>0</v>
      </c>
      <c r="K286" s="111"/>
    </row>
    <row r="287" spans="1:11" ht="27" customHeight="1">
      <c r="A287" s="90"/>
      <c r="B287" s="127" t="s">
        <v>117</v>
      </c>
      <c r="C287" s="9" t="s">
        <v>12</v>
      </c>
      <c r="D287" s="17">
        <f t="shared" si="42"/>
        <v>10041128</v>
      </c>
      <c r="E287" s="17">
        <v>10041128</v>
      </c>
      <c r="F287" s="17">
        <v>10041128</v>
      </c>
      <c r="G287" s="17">
        <v>0</v>
      </c>
      <c r="H287" s="17">
        <v>0</v>
      </c>
      <c r="I287" s="17">
        <v>0</v>
      </c>
      <c r="J287" s="84">
        <v>0</v>
      </c>
      <c r="K287" s="111">
        <f>D288/D287*100</f>
        <v>99.71527123247506</v>
      </c>
    </row>
    <row r="288" spans="1:11" ht="31.5" customHeight="1">
      <c r="A288" s="90"/>
      <c r="B288" s="128"/>
      <c r="C288" s="20" t="s">
        <v>13</v>
      </c>
      <c r="D288" s="21">
        <f t="shared" si="42"/>
        <v>10012538.02</v>
      </c>
      <c r="E288" s="21">
        <v>10012538.02</v>
      </c>
      <c r="F288" s="21">
        <v>10012538.02</v>
      </c>
      <c r="G288" s="21">
        <v>0</v>
      </c>
      <c r="H288" s="21">
        <v>0</v>
      </c>
      <c r="I288" s="21">
        <v>0</v>
      </c>
      <c r="J288" s="83">
        <v>0</v>
      </c>
      <c r="K288" s="111"/>
    </row>
    <row r="289" spans="1:11" ht="18.75" customHeight="1">
      <c r="A289" s="90"/>
      <c r="B289" s="126" t="s">
        <v>67</v>
      </c>
      <c r="C289" s="22" t="s">
        <v>12</v>
      </c>
      <c r="D289" s="23">
        <f t="shared" si="42"/>
        <v>2052856</v>
      </c>
      <c r="E289" s="23">
        <v>2052856</v>
      </c>
      <c r="F289" s="23">
        <v>2052856</v>
      </c>
      <c r="G289" s="23">
        <v>0</v>
      </c>
      <c r="H289" s="23">
        <v>0</v>
      </c>
      <c r="I289" s="23">
        <v>0</v>
      </c>
      <c r="J289" s="23">
        <v>0</v>
      </c>
      <c r="K289" s="111">
        <v>99.99</v>
      </c>
    </row>
    <row r="290" spans="1:11" ht="20.25" customHeight="1">
      <c r="A290" s="91"/>
      <c r="B290" s="126"/>
      <c r="C290" s="22" t="s">
        <v>13</v>
      </c>
      <c r="D290" s="23">
        <f t="shared" si="42"/>
        <v>2052824</v>
      </c>
      <c r="E290" s="23">
        <v>2052824</v>
      </c>
      <c r="F290" s="23">
        <v>2052824</v>
      </c>
      <c r="G290" s="23">
        <v>0</v>
      </c>
      <c r="H290" s="23">
        <v>0</v>
      </c>
      <c r="I290" s="23">
        <v>0</v>
      </c>
      <c r="J290" s="23">
        <v>0</v>
      </c>
      <c r="K290" s="111"/>
    </row>
    <row r="291" spans="1:11" ht="13.5" customHeight="1">
      <c r="A291" s="73"/>
      <c r="B291" s="118" t="s">
        <v>20</v>
      </c>
      <c r="C291" s="22" t="s">
        <v>12</v>
      </c>
      <c r="D291" s="23">
        <f t="shared" si="42"/>
        <v>63700</v>
      </c>
      <c r="E291" s="23">
        <v>63700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111">
        <f>D292/D291*100</f>
        <v>128.38689167974883</v>
      </c>
    </row>
    <row r="292" spans="1:11" ht="12.75" customHeight="1">
      <c r="A292" s="73"/>
      <c r="B292" s="118"/>
      <c r="C292" s="22" t="s">
        <v>13</v>
      </c>
      <c r="D292" s="23">
        <f t="shared" si="42"/>
        <v>81782.45</v>
      </c>
      <c r="E292" s="23">
        <v>81782.45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111"/>
    </row>
    <row r="293" spans="1:11" ht="15.75" customHeight="1">
      <c r="A293" s="73"/>
      <c r="B293" s="119" t="s">
        <v>72</v>
      </c>
      <c r="C293" s="18" t="s">
        <v>12</v>
      </c>
      <c r="D293" s="19">
        <f t="shared" si="42"/>
        <v>15100</v>
      </c>
      <c r="E293" s="19">
        <v>15100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12">
        <f>D294/D293*100</f>
        <v>86.36364238410596</v>
      </c>
    </row>
    <row r="294" spans="1:11" ht="15" customHeight="1">
      <c r="A294" s="73"/>
      <c r="B294" s="120"/>
      <c r="C294" s="9" t="s">
        <v>13</v>
      </c>
      <c r="D294" s="17">
        <f t="shared" si="42"/>
        <v>13040.91</v>
      </c>
      <c r="E294" s="17">
        <v>13040.91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12"/>
    </row>
    <row r="295" spans="1:11" ht="15.75" customHeight="1">
      <c r="A295" s="73"/>
      <c r="B295" s="194" t="s">
        <v>95</v>
      </c>
      <c r="C295" s="80" t="s">
        <v>12</v>
      </c>
      <c r="D295" s="17">
        <f t="shared" si="42"/>
        <v>11450</v>
      </c>
      <c r="E295" s="17">
        <v>11450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12">
        <f>D296/D295*100</f>
        <v>100</v>
      </c>
    </row>
    <row r="296" spans="1:11" ht="18.75" customHeight="1">
      <c r="A296" s="73"/>
      <c r="B296" s="256"/>
      <c r="C296" s="22" t="s">
        <v>13</v>
      </c>
      <c r="D296" s="78">
        <f t="shared" si="42"/>
        <v>11450</v>
      </c>
      <c r="E296" s="21">
        <v>11450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112"/>
    </row>
    <row r="297" spans="1:11" ht="18.75" customHeight="1">
      <c r="A297" s="73"/>
      <c r="B297" s="253" t="s">
        <v>64</v>
      </c>
      <c r="C297" s="22" t="s">
        <v>12</v>
      </c>
      <c r="D297" s="79">
        <f t="shared" si="42"/>
        <v>0</v>
      </c>
      <c r="E297" s="23">
        <v>0</v>
      </c>
      <c r="F297" s="21">
        <v>0</v>
      </c>
      <c r="G297" s="21">
        <v>0</v>
      </c>
      <c r="H297" s="23">
        <v>0</v>
      </c>
      <c r="I297" s="23">
        <v>0</v>
      </c>
      <c r="J297" s="23">
        <v>0</v>
      </c>
      <c r="K297" s="254" t="s">
        <v>17</v>
      </c>
    </row>
    <row r="298" spans="1:11" ht="18.75" customHeight="1">
      <c r="A298" s="73"/>
      <c r="B298" s="163"/>
      <c r="C298" s="81" t="s">
        <v>13</v>
      </c>
      <c r="D298" s="23">
        <f t="shared" si="42"/>
        <v>16777</v>
      </c>
      <c r="E298" s="23">
        <v>0</v>
      </c>
      <c r="F298" s="23">
        <v>0</v>
      </c>
      <c r="G298" s="23">
        <v>0</v>
      </c>
      <c r="H298" s="23">
        <v>16777</v>
      </c>
      <c r="I298" s="23">
        <v>0</v>
      </c>
      <c r="J298" s="23">
        <v>0</v>
      </c>
      <c r="K298" s="255"/>
    </row>
    <row r="299" spans="1:11" ht="22.5" customHeight="1">
      <c r="A299" s="73"/>
      <c r="B299" s="139" t="s">
        <v>94</v>
      </c>
      <c r="C299" s="22" t="s">
        <v>12</v>
      </c>
      <c r="D299" s="23">
        <f t="shared" si="42"/>
        <v>63076.4</v>
      </c>
      <c r="E299" s="23">
        <v>63076.4</v>
      </c>
      <c r="F299" s="23">
        <v>63076.4</v>
      </c>
      <c r="G299" s="23">
        <v>0</v>
      </c>
      <c r="H299" s="23">
        <v>0</v>
      </c>
      <c r="I299" s="23">
        <v>0</v>
      </c>
      <c r="J299" s="23">
        <v>0</v>
      </c>
      <c r="K299" s="111">
        <f>D300/D299*100</f>
        <v>100</v>
      </c>
    </row>
    <row r="300" spans="1:11" ht="25.5" customHeight="1">
      <c r="A300" s="73"/>
      <c r="B300" s="139"/>
      <c r="C300" s="22" t="s">
        <v>13</v>
      </c>
      <c r="D300" s="23">
        <f t="shared" si="42"/>
        <v>63076.4</v>
      </c>
      <c r="E300" s="23">
        <v>63076.4</v>
      </c>
      <c r="F300" s="23">
        <v>63076.4</v>
      </c>
      <c r="G300" s="23">
        <v>0</v>
      </c>
      <c r="H300" s="23">
        <v>0</v>
      </c>
      <c r="I300" s="23">
        <v>0</v>
      </c>
      <c r="J300" s="23">
        <v>0</v>
      </c>
      <c r="K300" s="111"/>
    </row>
    <row r="301" spans="1:11" ht="38.25" customHeight="1">
      <c r="A301" s="87"/>
      <c r="B301" s="209" t="s">
        <v>120</v>
      </c>
      <c r="C301" s="22" t="s">
        <v>12</v>
      </c>
      <c r="D301" s="23">
        <f t="shared" si="42"/>
        <v>792</v>
      </c>
      <c r="E301" s="23">
        <v>792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111">
        <f>D302/D301*100</f>
        <v>100</v>
      </c>
    </row>
    <row r="302" spans="1:11" ht="37.5" customHeight="1">
      <c r="A302" s="87"/>
      <c r="B302" s="145"/>
      <c r="C302" s="22" t="s">
        <v>13</v>
      </c>
      <c r="D302" s="23">
        <f t="shared" si="42"/>
        <v>792</v>
      </c>
      <c r="E302" s="23">
        <v>792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111"/>
    </row>
    <row r="303" spans="1:11" ht="26.25" customHeight="1">
      <c r="A303" s="87"/>
      <c r="B303" s="139" t="s">
        <v>30</v>
      </c>
      <c r="C303" s="22" t="s">
        <v>12</v>
      </c>
      <c r="D303" s="23">
        <f t="shared" si="42"/>
        <v>1590</v>
      </c>
      <c r="E303" s="23">
        <v>1590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111">
        <f>D304/D303*100</f>
        <v>78.71635220125785</v>
      </c>
    </row>
    <row r="304" spans="1:11" ht="37.5" customHeight="1">
      <c r="A304" s="87"/>
      <c r="B304" s="139"/>
      <c r="C304" s="22" t="s">
        <v>13</v>
      </c>
      <c r="D304" s="23">
        <f t="shared" si="42"/>
        <v>1251.59</v>
      </c>
      <c r="E304" s="23">
        <v>1251.59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111"/>
    </row>
    <row r="305" spans="1:11" ht="15" customHeight="1">
      <c r="A305" s="87"/>
      <c r="B305" s="258" t="s">
        <v>31</v>
      </c>
      <c r="C305" s="22" t="s">
        <v>12</v>
      </c>
      <c r="D305" s="23">
        <f t="shared" si="42"/>
        <v>1351388.31</v>
      </c>
      <c r="E305" s="23">
        <v>1351388.31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111">
        <f>D306/D305*100</f>
        <v>100.92943752044148</v>
      </c>
    </row>
    <row r="306" spans="1:11" ht="15" customHeight="1">
      <c r="A306" s="87"/>
      <c r="B306" s="258"/>
      <c r="C306" s="22" t="s">
        <v>13</v>
      </c>
      <c r="D306" s="23">
        <f t="shared" si="42"/>
        <v>1363948.62</v>
      </c>
      <c r="E306" s="23">
        <v>1363948.62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111"/>
    </row>
    <row r="307" spans="1:11" ht="57" customHeight="1">
      <c r="A307" s="87"/>
      <c r="B307" s="215" t="s">
        <v>121</v>
      </c>
      <c r="C307" s="18" t="s">
        <v>12</v>
      </c>
      <c r="D307" s="19">
        <f t="shared" si="42"/>
        <v>312061.01</v>
      </c>
      <c r="E307" s="19">
        <v>312061.01</v>
      </c>
      <c r="F307" s="19">
        <v>0</v>
      </c>
      <c r="G307" s="19">
        <v>312061.01</v>
      </c>
      <c r="H307" s="19">
        <v>0</v>
      </c>
      <c r="I307" s="19">
        <v>0</v>
      </c>
      <c r="J307" s="19">
        <v>0</v>
      </c>
      <c r="K307" s="112">
        <f>D308/D307*100</f>
        <v>100</v>
      </c>
    </row>
    <row r="308" spans="1:11" ht="75.75" customHeight="1">
      <c r="A308" s="87"/>
      <c r="B308" s="215"/>
      <c r="C308" s="20" t="s">
        <v>13</v>
      </c>
      <c r="D308" s="21">
        <f t="shared" si="42"/>
        <v>312061.01</v>
      </c>
      <c r="E308" s="21">
        <v>312061.01</v>
      </c>
      <c r="F308" s="21">
        <v>0</v>
      </c>
      <c r="G308" s="21">
        <v>312061.01</v>
      </c>
      <c r="H308" s="21">
        <v>0</v>
      </c>
      <c r="I308" s="21">
        <v>0</v>
      </c>
      <c r="J308" s="21">
        <v>0</v>
      </c>
      <c r="K308" s="113"/>
    </row>
    <row r="309" spans="1:11" ht="64.5" customHeight="1">
      <c r="A309" s="87"/>
      <c r="B309" s="140" t="s">
        <v>99</v>
      </c>
      <c r="C309" s="22" t="s">
        <v>12</v>
      </c>
      <c r="D309" s="23">
        <f t="shared" si="42"/>
        <v>1367218.18</v>
      </c>
      <c r="E309" s="23">
        <v>1367218.18</v>
      </c>
      <c r="F309" s="23">
        <v>0</v>
      </c>
      <c r="G309" s="23">
        <v>1367218.18</v>
      </c>
      <c r="H309" s="23">
        <v>0</v>
      </c>
      <c r="I309" s="23">
        <v>0</v>
      </c>
      <c r="J309" s="23">
        <v>0</v>
      </c>
      <c r="K309" s="111">
        <f>D310/D309*100</f>
        <v>99.8893519686814</v>
      </c>
    </row>
    <row r="310" spans="1:11" ht="54" customHeight="1">
      <c r="A310" s="88"/>
      <c r="B310" s="140"/>
      <c r="C310" s="22" t="s">
        <v>13</v>
      </c>
      <c r="D310" s="23">
        <f t="shared" si="42"/>
        <v>1365705.38</v>
      </c>
      <c r="E310" s="23">
        <v>1365705.38</v>
      </c>
      <c r="F310" s="23">
        <v>0</v>
      </c>
      <c r="G310" s="23">
        <v>1365705.38</v>
      </c>
      <c r="H310" s="23">
        <v>0</v>
      </c>
      <c r="I310" s="23">
        <v>0</v>
      </c>
      <c r="J310" s="23">
        <v>0</v>
      </c>
      <c r="K310" s="111"/>
    </row>
    <row r="311" spans="1:11" ht="18" customHeight="1">
      <c r="A311" s="98" t="s">
        <v>52</v>
      </c>
      <c r="B311" s="192" t="s">
        <v>53</v>
      </c>
      <c r="C311" s="30" t="s">
        <v>12</v>
      </c>
      <c r="D311" s="60">
        <f>D315+D313+D323+D325+D327+D317+D319+D321</f>
        <v>1281388.23</v>
      </c>
      <c r="E311" s="60">
        <f aca="true" t="shared" si="43" ref="E311:J311">E315+E313+E323+E325+E327+E317+E319+E321</f>
        <v>1121588.23</v>
      </c>
      <c r="F311" s="60">
        <f t="shared" si="43"/>
        <v>639007</v>
      </c>
      <c r="G311" s="60">
        <f t="shared" si="43"/>
        <v>0</v>
      </c>
      <c r="H311" s="60">
        <f t="shared" si="43"/>
        <v>159800</v>
      </c>
      <c r="I311" s="60">
        <f t="shared" si="43"/>
        <v>159800</v>
      </c>
      <c r="J311" s="60">
        <f t="shared" si="43"/>
        <v>0</v>
      </c>
      <c r="K311" s="160">
        <f>D312/D311*100</f>
        <v>99.94064562306772</v>
      </c>
    </row>
    <row r="312" spans="1:11" ht="18" customHeight="1">
      <c r="A312" s="98"/>
      <c r="B312" s="192"/>
      <c r="C312" s="30" t="s">
        <v>13</v>
      </c>
      <c r="D312" s="60">
        <f>D316+D314+D324+D318+D326+D328+D320+D322</f>
        <v>1280627.67</v>
      </c>
      <c r="E312" s="60">
        <f aca="true" t="shared" si="44" ref="E312:J312">E316+E314+E324+E318+E326+E328+E320+E322</f>
        <v>1120827.67</v>
      </c>
      <c r="F312" s="60">
        <f t="shared" si="44"/>
        <v>631258.44</v>
      </c>
      <c r="G312" s="60">
        <f t="shared" si="44"/>
        <v>0</v>
      </c>
      <c r="H312" s="60">
        <f t="shared" si="44"/>
        <v>159800</v>
      </c>
      <c r="I312" s="60">
        <f t="shared" si="44"/>
        <v>159800</v>
      </c>
      <c r="J312" s="60">
        <f t="shared" si="44"/>
        <v>0</v>
      </c>
      <c r="K312" s="160"/>
    </row>
    <row r="313" spans="1:11" ht="30.75" customHeight="1">
      <c r="A313" s="92"/>
      <c r="B313" s="129" t="s">
        <v>65</v>
      </c>
      <c r="C313" s="18" t="s">
        <v>12</v>
      </c>
      <c r="D313" s="59">
        <f>E313+H314</f>
        <v>413654</v>
      </c>
      <c r="E313" s="59">
        <v>413654</v>
      </c>
      <c r="F313" s="59">
        <v>413654</v>
      </c>
      <c r="G313" s="59">
        <v>0</v>
      </c>
      <c r="H313" s="59">
        <v>0</v>
      </c>
      <c r="I313" s="59">
        <v>0</v>
      </c>
      <c r="J313" s="59">
        <v>0</v>
      </c>
      <c r="K313" s="112">
        <f>D314/D313*100</f>
        <v>99.9545973204659</v>
      </c>
    </row>
    <row r="314" spans="1:11" ht="34.5" customHeight="1">
      <c r="A314" s="93"/>
      <c r="B314" s="129"/>
      <c r="C314" s="9" t="s">
        <v>13</v>
      </c>
      <c r="D314" s="39">
        <f aca="true" t="shared" si="45" ref="D314:D324">E314+H314</f>
        <v>413466.19</v>
      </c>
      <c r="E314" s="39">
        <v>413466.19</v>
      </c>
      <c r="F314" s="39">
        <v>413466.19</v>
      </c>
      <c r="G314" s="39">
        <v>0</v>
      </c>
      <c r="H314" s="39">
        <v>0</v>
      </c>
      <c r="I314" s="39">
        <v>0</v>
      </c>
      <c r="J314" s="39">
        <v>0</v>
      </c>
      <c r="K314" s="121"/>
    </row>
    <row r="315" spans="1:11" ht="21.75" customHeight="1">
      <c r="A315" s="93"/>
      <c r="B315" s="184" t="s">
        <v>30</v>
      </c>
      <c r="C315" s="9" t="s">
        <v>12</v>
      </c>
      <c r="D315" s="17">
        <f t="shared" si="45"/>
        <v>1660</v>
      </c>
      <c r="E315" s="17">
        <v>1660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21">
        <f>D316/D315*100</f>
        <v>44.963855421686745</v>
      </c>
    </row>
    <row r="316" spans="1:11" ht="34.5" customHeight="1">
      <c r="A316" s="93"/>
      <c r="B316" s="185"/>
      <c r="C316" s="9" t="s">
        <v>13</v>
      </c>
      <c r="D316" s="17">
        <f t="shared" si="45"/>
        <v>746.4</v>
      </c>
      <c r="E316" s="17">
        <v>746.4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21"/>
    </row>
    <row r="317" spans="1:11" ht="15.75" customHeight="1">
      <c r="A317" s="93"/>
      <c r="B317" s="183" t="s">
        <v>103</v>
      </c>
      <c r="C317" s="9" t="s">
        <v>12</v>
      </c>
      <c r="D317" s="17">
        <f aca="true" t="shared" si="46" ref="D317:D322">E317+H317</f>
        <v>29168.23</v>
      </c>
      <c r="E317" s="17">
        <v>29168.23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21">
        <f>D318/D317*100</f>
        <v>127.08974798950776</v>
      </c>
    </row>
    <row r="318" spans="1:11" ht="15.75" customHeight="1">
      <c r="A318" s="93"/>
      <c r="B318" s="161"/>
      <c r="C318" s="20" t="s">
        <v>13</v>
      </c>
      <c r="D318" s="21">
        <f t="shared" si="46"/>
        <v>37069.83</v>
      </c>
      <c r="E318" s="21">
        <v>37069.83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113"/>
    </row>
    <row r="319" spans="1:11" ht="26.25" customHeight="1">
      <c r="A319" s="93"/>
      <c r="B319" s="133" t="s">
        <v>94</v>
      </c>
      <c r="C319" s="22" t="s">
        <v>12</v>
      </c>
      <c r="D319" s="23">
        <f t="shared" si="46"/>
        <v>20995</v>
      </c>
      <c r="E319" s="23">
        <v>20995</v>
      </c>
      <c r="F319" s="23">
        <v>20995</v>
      </c>
      <c r="G319" s="21">
        <v>0</v>
      </c>
      <c r="H319" s="21">
        <v>0</v>
      </c>
      <c r="I319" s="21">
        <v>0</v>
      </c>
      <c r="J319" s="21">
        <v>0</v>
      </c>
      <c r="K319" s="121">
        <f>D320/D319*100</f>
        <v>100</v>
      </c>
    </row>
    <row r="320" spans="1:11" ht="29.25" customHeight="1">
      <c r="A320" s="93"/>
      <c r="B320" s="131"/>
      <c r="C320" s="22" t="s">
        <v>13</v>
      </c>
      <c r="D320" s="23">
        <f t="shared" si="46"/>
        <v>20995</v>
      </c>
      <c r="E320" s="23">
        <v>20995</v>
      </c>
      <c r="F320" s="23">
        <v>20995</v>
      </c>
      <c r="G320" s="21">
        <v>0</v>
      </c>
      <c r="H320" s="21">
        <v>0</v>
      </c>
      <c r="I320" s="21">
        <v>0</v>
      </c>
      <c r="J320" s="21">
        <v>0</v>
      </c>
      <c r="K320" s="113"/>
    </row>
    <row r="321" spans="1:11" ht="36.75" customHeight="1">
      <c r="A321" s="93"/>
      <c r="B321" s="133" t="s">
        <v>111</v>
      </c>
      <c r="C321" s="22" t="s">
        <v>12</v>
      </c>
      <c r="D321" s="23">
        <f t="shared" si="46"/>
        <v>159800</v>
      </c>
      <c r="E321" s="23">
        <v>0</v>
      </c>
      <c r="F321" s="23">
        <v>0</v>
      </c>
      <c r="G321" s="23">
        <v>0</v>
      </c>
      <c r="H321" s="23">
        <v>159800</v>
      </c>
      <c r="I321" s="23">
        <v>159800</v>
      </c>
      <c r="J321" s="23">
        <v>0</v>
      </c>
      <c r="K321" s="121">
        <f>D322/D321*100</f>
        <v>100</v>
      </c>
    </row>
    <row r="322" spans="1:11" ht="42.75" customHeight="1">
      <c r="A322" s="93"/>
      <c r="B322" s="131"/>
      <c r="C322" s="22" t="s">
        <v>13</v>
      </c>
      <c r="D322" s="23">
        <f t="shared" si="46"/>
        <v>159800</v>
      </c>
      <c r="E322" s="23">
        <v>0</v>
      </c>
      <c r="F322" s="23">
        <v>0</v>
      </c>
      <c r="G322" s="23">
        <v>0</v>
      </c>
      <c r="H322" s="23">
        <v>159800</v>
      </c>
      <c r="I322" s="23">
        <v>159800</v>
      </c>
      <c r="J322" s="23">
        <v>0</v>
      </c>
      <c r="K322" s="113"/>
    </row>
    <row r="323" spans="1:11" ht="32.25" customHeight="1">
      <c r="A323" s="93"/>
      <c r="B323" s="129" t="s">
        <v>68</v>
      </c>
      <c r="C323" s="22" t="s">
        <v>12</v>
      </c>
      <c r="D323" s="23">
        <f t="shared" si="45"/>
        <v>204358</v>
      </c>
      <c r="E323" s="23">
        <v>204358</v>
      </c>
      <c r="F323" s="23">
        <v>204358</v>
      </c>
      <c r="G323" s="23">
        <v>0</v>
      </c>
      <c r="H323" s="23">
        <v>0</v>
      </c>
      <c r="I323" s="23">
        <v>0</v>
      </c>
      <c r="J323" s="23">
        <v>0</v>
      </c>
      <c r="K323" s="111">
        <f>D324/D323*100</f>
        <v>96.30024271132032</v>
      </c>
    </row>
    <row r="324" spans="1:11" ht="28.5" customHeight="1">
      <c r="A324" s="93"/>
      <c r="B324" s="129"/>
      <c r="C324" s="22" t="s">
        <v>13</v>
      </c>
      <c r="D324" s="23">
        <f t="shared" si="45"/>
        <v>196797.25</v>
      </c>
      <c r="E324" s="23">
        <v>196797.25</v>
      </c>
      <c r="F324" s="23">
        <v>196797.25</v>
      </c>
      <c r="G324" s="23">
        <v>0</v>
      </c>
      <c r="H324" s="23">
        <v>0</v>
      </c>
      <c r="I324" s="23">
        <v>0</v>
      </c>
      <c r="J324" s="23">
        <v>0</v>
      </c>
      <c r="K324" s="111"/>
    </row>
    <row r="325" spans="1:11" ht="34.5" customHeight="1">
      <c r="A325" s="93"/>
      <c r="B325" s="149" t="s">
        <v>69</v>
      </c>
      <c r="C325" s="22" t="s">
        <v>12</v>
      </c>
      <c r="D325" s="23">
        <f>E325+H325</f>
        <v>368800</v>
      </c>
      <c r="E325" s="23">
        <v>368800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111">
        <f>D326/D325*100</f>
        <v>100</v>
      </c>
    </row>
    <row r="326" spans="1:11" ht="40.5" customHeight="1">
      <c r="A326" s="93"/>
      <c r="B326" s="149"/>
      <c r="C326" s="22" t="s">
        <v>13</v>
      </c>
      <c r="D326" s="23">
        <f>E326+H326</f>
        <v>368800</v>
      </c>
      <c r="E326" s="23">
        <v>368800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111"/>
    </row>
    <row r="327" spans="1:11" ht="40.5" customHeight="1">
      <c r="A327" s="93"/>
      <c r="B327" s="133" t="s">
        <v>120</v>
      </c>
      <c r="C327" s="18" t="s">
        <v>12</v>
      </c>
      <c r="D327" s="19">
        <f>E327+H327</f>
        <v>82953</v>
      </c>
      <c r="E327" s="19">
        <v>82953</v>
      </c>
      <c r="F327" s="19">
        <v>0</v>
      </c>
      <c r="G327" s="46">
        <v>0</v>
      </c>
      <c r="H327" s="46">
        <v>0</v>
      </c>
      <c r="I327" s="46">
        <v>0</v>
      </c>
      <c r="J327" s="46">
        <v>0</v>
      </c>
      <c r="K327" s="147">
        <f>D328/D327*100</f>
        <v>100</v>
      </c>
    </row>
    <row r="328" spans="1:11" ht="40.5" customHeight="1">
      <c r="A328" s="94"/>
      <c r="B328" s="133"/>
      <c r="C328" s="20" t="s">
        <v>13</v>
      </c>
      <c r="D328" s="21">
        <f>E328+H328</f>
        <v>82953</v>
      </c>
      <c r="E328" s="21">
        <v>82953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113"/>
    </row>
    <row r="329" spans="1:11" ht="13.5" customHeight="1">
      <c r="A329" s="240">
        <v>854</v>
      </c>
      <c r="B329" s="162" t="s">
        <v>54</v>
      </c>
      <c r="C329" s="30" t="s">
        <v>12</v>
      </c>
      <c r="D329" s="31">
        <f>D331+D337+D339+D341+D343+D345+D347+D349+D351+D353+D333+D335</f>
        <v>2523738.1399999997</v>
      </c>
      <c r="E329" s="31">
        <f aca="true" t="shared" si="47" ref="E329:J329">E331+E337+E339+E341+E343+E345+E347+E349+E351+E353+E333+E335</f>
        <v>2503767.1399999997</v>
      </c>
      <c r="F329" s="31">
        <f t="shared" si="47"/>
        <v>598490</v>
      </c>
      <c r="G329" s="31">
        <f t="shared" si="47"/>
        <v>0</v>
      </c>
      <c r="H329" s="31">
        <f t="shared" si="47"/>
        <v>19971</v>
      </c>
      <c r="I329" s="31">
        <f t="shared" si="47"/>
        <v>0</v>
      </c>
      <c r="J329" s="31">
        <f t="shared" si="47"/>
        <v>0</v>
      </c>
      <c r="K329" s="160">
        <f>D330/D329*100</f>
        <v>94.48062824774681</v>
      </c>
    </row>
    <row r="330" spans="1:11" ht="13.5" customHeight="1">
      <c r="A330" s="240"/>
      <c r="B330" s="162"/>
      <c r="C330" s="30" t="s">
        <v>13</v>
      </c>
      <c r="D330" s="31">
        <f>D332+D338+D340+D342+D344+D346+D348+D350+D352+D354+D334+D336</f>
        <v>2384443.6499999994</v>
      </c>
      <c r="E330" s="31">
        <f aca="true" t="shared" si="48" ref="E330:J330">E332+E338+E340+E342+E344+E346+E348+E350+E352+E354+E334+E336</f>
        <v>2364472.6499999994</v>
      </c>
      <c r="F330" s="31">
        <f t="shared" si="48"/>
        <v>558070.86</v>
      </c>
      <c r="G330" s="31">
        <f t="shared" si="48"/>
        <v>0</v>
      </c>
      <c r="H330" s="31">
        <f t="shared" si="48"/>
        <v>19971</v>
      </c>
      <c r="I330" s="31">
        <f t="shared" si="48"/>
        <v>0</v>
      </c>
      <c r="J330" s="31">
        <f t="shared" si="48"/>
        <v>0</v>
      </c>
      <c r="K330" s="160"/>
    </row>
    <row r="331" spans="1:11" ht="27.75" customHeight="1">
      <c r="A331" s="95"/>
      <c r="B331" s="157" t="s">
        <v>117</v>
      </c>
      <c r="C331" s="18" t="s">
        <v>12</v>
      </c>
      <c r="D331" s="35">
        <f aca="true" t="shared" si="49" ref="D331:D354">E331+H331</f>
        <v>437278</v>
      </c>
      <c r="E331" s="35">
        <v>437278</v>
      </c>
      <c r="F331" s="35">
        <v>437278</v>
      </c>
      <c r="G331" s="35">
        <v>0</v>
      </c>
      <c r="H331" s="35">
        <v>0</v>
      </c>
      <c r="I331" s="35">
        <v>0</v>
      </c>
      <c r="J331" s="35">
        <v>0</v>
      </c>
      <c r="K331" s="112">
        <f>D332/D331*100</f>
        <v>99.22042041904693</v>
      </c>
    </row>
    <row r="332" spans="1:11" ht="32.25" customHeight="1">
      <c r="A332" s="96"/>
      <c r="B332" s="127"/>
      <c r="C332" s="9" t="s">
        <v>13</v>
      </c>
      <c r="D332" s="17">
        <f t="shared" si="49"/>
        <v>433869.07</v>
      </c>
      <c r="E332" s="11">
        <v>433869.07</v>
      </c>
      <c r="F332" s="11">
        <v>433869.07</v>
      </c>
      <c r="G332" s="17">
        <v>0</v>
      </c>
      <c r="H332" s="17">
        <v>0</v>
      </c>
      <c r="I332" s="17">
        <v>0</v>
      </c>
      <c r="J332" s="17">
        <v>0</v>
      </c>
      <c r="K332" s="121"/>
    </row>
    <row r="333" spans="1:11" ht="43.5" customHeight="1">
      <c r="A333" s="96"/>
      <c r="B333" s="124" t="s">
        <v>129</v>
      </c>
      <c r="C333" s="9" t="s">
        <v>12</v>
      </c>
      <c r="D333" s="19">
        <f>E333+H333</f>
        <v>76212</v>
      </c>
      <c r="E333" s="35">
        <v>76212</v>
      </c>
      <c r="F333" s="35">
        <v>76212</v>
      </c>
      <c r="G333" s="17">
        <v>0</v>
      </c>
      <c r="H333" s="17">
        <v>0</v>
      </c>
      <c r="I333" s="17">
        <v>0</v>
      </c>
      <c r="J333" s="17">
        <v>0</v>
      </c>
      <c r="K333" s="121">
        <f>D334/D333*100</f>
        <v>59.21933553771059</v>
      </c>
    </row>
    <row r="334" spans="1:11" ht="46.5" customHeight="1">
      <c r="A334" s="96"/>
      <c r="B334" s="125"/>
      <c r="C334" s="9" t="s">
        <v>13</v>
      </c>
      <c r="D334" s="19">
        <f>E334+H334</f>
        <v>45132.24</v>
      </c>
      <c r="E334" s="35">
        <v>45132.24</v>
      </c>
      <c r="F334" s="35">
        <v>45132.24</v>
      </c>
      <c r="G334" s="17">
        <v>0</v>
      </c>
      <c r="H334" s="17">
        <v>0</v>
      </c>
      <c r="I334" s="17">
        <v>0</v>
      </c>
      <c r="J334" s="17">
        <v>0</v>
      </c>
      <c r="K334" s="121"/>
    </row>
    <row r="335" spans="1:11" ht="27" customHeight="1">
      <c r="A335" s="96"/>
      <c r="B335" s="129" t="s">
        <v>68</v>
      </c>
      <c r="C335" s="9" t="s">
        <v>12</v>
      </c>
      <c r="D335" s="19">
        <f>E335+H335</f>
        <v>85000</v>
      </c>
      <c r="E335" s="35">
        <v>85000</v>
      </c>
      <c r="F335" s="35">
        <v>85000</v>
      </c>
      <c r="G335" s="17">
        <v>0</v>
      </c>
      <c r="H335" s="17">
        <v>0</v>
      </c>
      <c r="I335" s="17">
        <v>0</v>
      </c>
      <c r="J335" s="17">
        <v>0</v>
      </c>
      <c r="K335" s="121">
        <f>D336/D335*100</f>
        <v>93.023</v>
      </c>
    </row>
    <row r="336" spans="1:11" ht="45.75" customHeight="1">
      <c r="A336" s="96"/>
      <c r="B336" s="129"/>
      <c r="C336" s="9" t="s">
        <v>13</v>
      </c>
      <c r="D336" s="19">
        <f>E336+H336</f>
        <v>79069.55</v>
      </c>
      <c r="E336" s="35">
        <v>79069.55</v>
      </c>
      <c r="F336" s="35">
        <v>79069.55</v>
      </c>
      <c r="G336" s="17">
        <v>0</v>
      </c>
      <c r="H336" s="17">
        <v>0</v>
      </c>
      <c r="I336" s="17">
        <v>0</v>
      </c>
      <c r="J336" s="17">
        <v>0</v>
      </c>
      <c r="K336" s="121"/>
    </row>
    <row r="337" spans="1:11" ht="42.75" customHeight="1">
      <c r="A337" s="96"/>
      <c r="B337" s="127" t="s">
        <v>75</v>
      </c>
      <c r="C337" s="9" t="s">
        <v>12</v>
      </c>
      <c r="D337" s="19">
        <f t="shared" si="49"/>
        <v>202414.37</v>
      </c>
      <c r="E337" s="35">
        <v>202414.37</v>
      </c>
      <c r="F337" s="35">
        <v>0</v>
      </c>
      <c r="G337" s="17">
        <v>0</v>
      </c>
      <c r="H337" s="17">
        <v>0</v>
      </c>
      <c r="I337" s="17">
        <v>0</v>
      </c>
      <c r="J337" s="17">
        <v>0</v>
      </c>
      <c r="K337" s="121">
        <f>D338/D337*100</f>
        <v>109.2937077540493</v>
      </c>
    </row>
    <row r="338" spans="1:11" ht="46.5" customHeight="1">
      <c r="A338" s="96"/>
      <c r="B338" s="127"/>
      <c r="C338" s="9" t="s">
        <v>13</v>
      </c>
      <c r="D338" s="19">
        <f t="shared" si="49"/>
        <v>221226.17</v>
      </c>
      <c r="E338" s="35">
        <v>221226.17</v>
      </c>
      <c r="F338" s="35">
        <v>0</v>
      </c>
      <c r="G338" s="17">
        <v>0</v>
      </c>
      <c r="H338" s="17">
        <v>0</v>
      </c>
      <c r="I338" s="17">
        <v>0</v>
      </c>
      <c r="J338" s="17">
        <v>0</v>
      </c>
      <c r="K338" s="121"/>
    </row>
    <row r="339" spans="1:11" ht="15.75" customHeight="1">
      <c r="A339" s="96"/>
      <c r="B339" s="130" t="s">
        <v>19</v>
      </c>
      <c r="C339" s="9" t="s">
        <v>12</v>
      </c>
      <c r="D339" s="19">
        <f t="shared" si="49"/>
        <v>63</v>
      </c>
      <c r="E339" s="35">
        <v>63</v>
      </c>
      <c r="F339" s="35">
        <v>0</v>
      </c>
      <c r="G339" s="17">
        <v>0</v>
      </c>
      <c r="H339" s="17">
        <v>0</v>
      </c>
      <c r="I339" s="17">
        <v>0</v>
      </c>
      <c r="J339" s="17">
        <v>0</v>
      </c>
      <c r="K339" s="121">
        <f>D340/D339*100</f>
        <v>114.28571428571428</v>
      </c>
    </row>
    <row r="340" spans="1:11" ht="15" customHeight="1">
      <c r="A340" s="96"/>
      <c r="B340" s="131"/>
      <c r="C340" s="9" t="s">
        <v>13</v>
      </c>
      <c r="D340" s="19">
        <f t="shared" si="49"/>
        <v>72</v>
      </c>
      <c r="E340" s="35">
        <v>72</v>
      </c>
      <c r="F340" s="35">
        <v>0</v>
      </c>
      <c r="G340" s="17">
        <v>0</v>
      </c>
      <c r="H340" s="17">
        <v>0</v>
      </c>
      <c r="I340" s="17">
        <v>0</v>
      </c>
      <c r="J340" s="17">
        <v>0</v>
      </c>
      <c r="K340" s="121"/>
    </row>
    <row r="341" spans="1:11" ht="19.5" customHeight="1">
      <c r="A341" s="96"/>
      <c r="B341" s="158" t="s">
        <v>31</v>
      </c>
      <c r="C341" s="9" t="s">
        <v>12</v>
      </c>
      <c r="D341" s="19">
        <f t="shared" si="49"/>
        <v>1617575.55</v>
      </c>
      <c r="E341" s="35">
        <v>1617575.55</v>
      </c>
      <c r="F341" s="35">
        <v>0</v>
      </c>
      <c r="G341" s="17">
        <v>0</v>
      </c>
      <c r="H341" s="17">
        <v>0</v>
      </c>
      <c r="I341" s="17">
        <v>0</v>
      </c>
      <c r="J341" s="17">
        <v>0</v>
      </c>
      <c r="K341" s="121">
        <f>D342/D341*100</f>
        <v>92.6953526220151</v>
      </c>
    </row>
    <row r="342" spans="1:11" ht="20.25" customHeight="1">
      <c r="A342" s="96"/>
      <c r="B342" s="159"/>
      <c r="C342" s="9" t="s">
        <v>13</v>
      </c>
      <c r="D342" s="19">
        <f t="shared" si="49"/>
        <v>1499417.36</v>
      </c>
      <c r="E342" s="35">
        <v>1499417.36</v>
      </c>
      <c r="F342" s="35">
        <v>0</v>
      </c>
      <c r="G342" s="17">
        <v>0</v>
      </c>
      <c r="H342" s="17">
        <v>0</v>
      </c>
      <c r="I342" s="17">
        <v>0</v>
      </c>
      <c r="J342" s="17">
        <v>0</v>
      </c>
      <c r="K342" s="121"/>
    </row>
    <row r="343" spans="1:11" ht="14.25" customHeight="1">
      <c r="A343" s="96"/>
      <c r="B343" s="120" t="s">
        <v>72</v>
      </c>
      <c r="C343" s="9" t="s">
        <v>12</v>
      </c>
      <c r="D343" s="19">
        <f t="shared" si="49"/>
        <v>1806.58</v>
      </c>
      <c r="E343" s="35">
        <v>1806.58</v>
      </c>
      <c r="F343" s="35">
        <v>0</v>
      </c>
      <c r="G343" s="17">
        <v>0</v>
      </c>
      <c r="H343" s="17">
        <v>0</v>
      </c>
      <c r="I343" s="17">
        <v>0</v>
      </c>
      <c r="J343" s="17">
        <v>0</v>
      </c>
      <c r="K343" s="121">
        <f>D344/D343*100</f>
        <v>37.87930786347685</v>
      </c>
    </row>
    <row r="344" spans="1:11" ht="15" customHeight="1">
      <c r="A344" s="96"/>
      <c r="B344" s="120"/>
      <c r="C344" s="9" t="s">
        <v>13</v>
      </c>
      <c r="D344" s="19">
        <f t="shared" si="49"/>
        <v>684.32</v>
      </c>
      <c r="E344" s="35">
        <v>684.32</v>
      </c>
      <c r="F344" s="35">
        <v>0</v>
      </c>
      <c r="G344" s="17">
        <v>0</v>
      </c>
      <c r="H344" s="17">
        <v>0</v>
      </c>
      <c r="I344" s="17">
        <v>0</v>
      </c>
      <c r="J344" s="17">
        <v>0</v>
      </c>
      <c r="K344" s="121"/>
    </row>
    <row r="345" spans="1:11" ht="19.5" customHeight="1">
      <c r="A345" s="96"/>
      <c r="B345" s="124" t="s">
        <v>103</v>
      </c>
      <c r="C345" s="9" t="s">
        <v>12</v>
      </c>
      <c r="D345" s="19">
        <f t="shared" si="49"/>
        <v>16298.98</v>
      </c>
      <c r="E345" s="35">
        <v>16298.98</v>
      </c>
      <c r="F345" s="35">
        <v>0</v>
      </c>
      <c r="G345" s="17">
        <v>0</v>
      </c>
      <c r="H345" s="17">
        <v>0</v>
      </c>
      <c r="I345" s="17">
        <v>0</v>
      </c>
      <c r="J345" s="17">
        <v>0</v>
      </c>
      <c r="K345" s="121">
        <f>D346/D345*100</f>
        <v>100.32701432850399</v>
      </c>
    </row>
    <row r="346" spans="1:11" ht="21" customHeight="1">
      <c r="A346" s="96"/>
      <c r="B346" s="161"/>
      <c r="C346" s="9" t="s">
        <v>13</v>
      </c>
      <c r="D346" s="19">
        <f t="shared" si="49"/>
        <v>16352.28</v>
      </c>
      <c r="E346" s="35">
        <v>16352.28</v>
      </c>
      <c r="F346" s="35">
        <v>0</v>
      </c>
      <c r="G346" s="17">
        <v>0</v>
      </c>
      <c r="H346" s="17">
        <v>0</v>
      </c>
      <c r="I346" s="17">
        <v>0</v>
      </c>
      <c r="J346" s="17">
        <v>0</v>
      </c>
      <c r="K346" s="121"/>
    </row>
    <row r="347" spans="1:11" ht="18.75" customHeight="1">
      <c r="A347" s="96"/>
      <c r="B347" s="154" t="s">
        <v>104</v>
      </c>
      <c r="C347" s="9" t="s">
        <v>12</v>
      </c>
      <c r="D347" s="19">
        <f t="shared" si="49"/>
        <v>35191.38</v>
      </c>
      <c r="E347" s="35">
        <v>35191.38</v>
      </c>
      <c r="F347" s="35">
        <v>0</v>
      </c>
      <c r="G347" s="17">
        <v>0</v>
      </c>
      <c r="H347" s="17">
        <v>0</v>
      </c>
      <c r="I347" s="17">
        <v>0</v>
      </c>
      <c r="J347" s="17">
        <v>0</v>
      </c>
      <c r="K347" s="121">
        <f>D348/D347*100</f>
        <v>100</v>
      </c>
    </row>
    <row r="348" spans="1:11" ht="21.75" customHeight="1">
      <c r="A348" s="96"/>
      <c r="B348" s="131"/>
      <c r="C348" s="9" t="s">
        <v>13</v>
      </c>
      <c r="D348" s="19">
        <f t="shared" si="49"/>
        <v>35191.38</v>
      </c>
      <c r="E348" s="35">
        <v>35191.38</v>
      </c>
      <c r="F348" s="35">
        <v>0</v>
      </c>
      <c r="G348" s="17">
        <v>0</v>
      </c>
      <c r="H348" s="17">
        <v>0</v>
      </c>
      <c r="I348" s="17">
        <v>0</v>
      </c>
      <c r="J348" s="17">
        <v>0</v>
      </c>
      <c r="K348" s="121"/>
    </row>
    <row r="349" spans="1:11" ht="18.75" customHeight="1">
      <c r="A349" s="96"/>
      <c r="B349" s="194" t="s">
        <v>95</v>
      </c>
      <c r="C349" s="9" t="s">
        <v>12</v>
      </c>
      <c r="D349" s="19">
        <f t="shared" si="49"/>
        <v>14500</v>
      </c>
      <c r="E349" s="35">
        <v>14500</v>
      </c>
      <c r="F349" s="35">
        <v>0</v>
      </c>
      <c r="G349" s="17">
        <v>0</v>
      </c>
      <c r="H349" s="17">
        <v>0</v>
      </c>
      <c r="I349" s="17">
        <v>0</v>
      </c>
      <c r="J349" s="17">
        <v>0</v>
      </c>
      <c r="K349" s="121">
        <f>D350/D349*100</f>
        <v>114.82758620689654</v>
      </c>
    </row>
    <row r="350" spans="1:11" ht="17.25" customHeight="1">
      <c r="A350" s="96"/>
      <c r="B350" s="130"/>
      <c r="C350" s="20" t="s">
        <v>13</v>
      </c>
      <c r="D350" s="46">
        <f t="shared" si="49"/>
        <v>16650</v>
      </c>
      <c r="E350" s="64">
        <v>16650</v>
      </c>
      <c r="F350" s="64">
        <v>0</v>
      </c>
      <c r="G350" s="21">
        <v>0</v>
      </c>
      <c r="H350" s="21">
        <v>0</v>
      </c>
      <c r="I350" s="21">
        <v>0</v>
      </c>
      <c r="J350" s="21">
        <v>0</v>
      </c>
      <c r="K350" s="113"/>
    </row>
    <row r="351" spans="1:11" ht="18" customHeight="1">
      <c r="A351" s="96"/>
      <c r="B351" s="144" t="s">
        <v>20</v>
      </c>
      <c r="C351" s="22" t="s">
        <v>12</v>
      </c>
      <c r="D351" s="23">
        <f t="shared" si="49"/>
        <v>17427.28</v>
      </c>
      <c r="E351" s="33">
        <v>17427.28</v>
      </c>
      <c r="F351" s="33">
        <v>0</v>
      </c>
      <c r="G351" s="23">
        <v>0</v>
      </c>
      <c r="H351" s="23">
        <v>0</v>
      </c>
      <c r="I351" s="23">
        <v>0</v>
      </c>
      <c r="J351" s="23">
        <v>0</v>
      </c>
      <c r="K351" s="111">
        <f>D352/D351*100</f>
        <v>96.44809746558269</v>
      </c>
    </row>
    <row r="352" spans="1:11" ht="17.25" customHeight="1">
      <c r="A352" s="96"/>
      <c r="B352" s="144"/>
      <c r="C352" s="22" t="s">
        <v>13</v>
      </c>
      <c r="D352" s="23">
        <f t="shared" si="49"/>
        <v>16808.28</v>
      </c>
      <c r="E352" s="33">
        <v>16808.28</v>
      </c>
      <c r="F352" s="33">
        <v>0</v>
      </c>
      <c r="G352" s="23">
        <v>0</v>
      </c>
      <c r="H352" s="23">
        <v>0</v>
      </c>
      <c r="I352" s="23">
        <v>0</v>
      </c>
      <c r="J352" s="23">
        <v>0</v>
      </c>
      <c r="K352" s="111"/>
    </row>
    <row r="353" spans="1:11" ht="18" customHeight="1">
      <c r="A353" s="96"/>
      <c r="B353" s="163" t="s">
        <v>64</v>
      </c>
      <c r="C353" s="22" t="s">
        <v>12</v>
      </c>
      <c r="D353" s="23">
        <f t="shared" si="49"/>
        <v>19971</v>
      </c>
      <c r="E353" s="33">
        <v>0</v>
      </c>
      <c r="F353" s="33">
        <v>0</v>
      </c>
      <c r="G353" s="23">
        <v>0</v>
      </c>
      <c r="H353" s="23">
        <v>19971</v>
      </c>
      <c r="I353" s="23">
        <v>0</v>
      </c>
      <c r="J353" s="23">
        <v>0</v>
      </c>
      <c r="K353" s="111">
        <f>D354/D353*100</f>
        <v>100</v>
      </c>
    </row>
    <row r="354" spans="1:11" ht="17.25" customHeight="1">
      <c r="A354" s="97"/>
      <c r="B354" s="163"/>
      <c r="C354" s="22" t="s">
        <v>13</v>
      </c>
      <c r="D354" s="23">
        <f t="shared" si="49"/>
        <v>19971</v>
      </c>
      <c r="E354" s="33">
        <v>0</v>
      </c>
      <c r="F354" s="33">
        <v>0</v>
      </c>
      <c r="G354" s="23">
        <v>0</v>
      </c>
      <c r="H354" s="23">
        <v>19971</v>
      </c>
      <c r="I354" s="23">
        <v>0</v>
      </c>
      <c r="J354" s="23">
        <v>0</v>
      </c>
      <c r="K354" s="111"/>
    </row>
    <row r="355" spans="1:11" ht="17.25" customHeight="1">
      <c r="A355" s="241">
        <v>855</v>
      </c>
      <c r="B355" s="250" t="s">
        <v>122</v>
      </c>
      <c r="C355" s="65" t="s">
        <v>12</v>
      </c>
      <c r="D355" s="66">
        <f>D357+D359+D361+D363+D367+D369+D371+D373+D377+D379+D381+D385+D387+D365+D375+D389+D383</f>
        <v>101146532.63000001</v>
      </c>
      <c r="E355" s="66">
        <f aca="true" t="shared" si="50" ref="E355:J355">E357+E359+E361+E363+E367+E369+E371+E373+E377+E379+E381+E385+E387+E365+E375+E389+E383</f>
        <v>101146532.63000001</v>
      </c>
      <c r="F355" s="66">
        <f t="shared" si="50"/>
        <v>99333296.41</v>
      </c>
      <c r="G355" s="66">
        <f t="shared" si="50"/>
        <v>0</v>
      </c>
      <c r="H355" s="66">
        <f t="shared" si="50"/>
        <v>0</v>
      </c>
      <c r="I355" s="66">
        <f t="shared" si="50"/>
        <v>0</v>
      </c>
      <c r="J355" s="66">
        <f t="shared" si="50"/>
        <v>0</v>
      </c>
      <c r="K355" s="251">
        <f>D356/D355*100</f>
        <v>99.54735475542715</v>
      </c>
    </row>
    <row r="356" spans="1:11" ht="19.5" customHeight="1">
      <c r="A356" s="241"/>
      <c r="B356" s="250"/>
      <c r="C356" s="65" t="s">
        <v>13</v>
      </c>
      <c r="D356" s="66">
        <f>D358+D360+D362+D364+D366+D368+D370+D372+D374+D378+D380+D382+D386+D388+D376+D390+D384</f>
        <v>100688697.66</v>
      </c>
      <c r="E356" s="66">
        <f aca="true" t="shared" si="51" ref="E356:J356">E358+E360+E362+E364+E366+E368+E370+E372+E374+E378+E380+E382+E386+E388+E376+E390+E384</f>
        <v>100688697.66</v>
      </c>
      <c r="F356" s="66">
        <f t="shared" si="51"/>
        <v>99180251.13</v>
      </c>
      <c r="G356" s="66">
        <f t="shared" si="51"/>
        <v>0</v>
      </c>
      <c r="H356" s="66">
        <f t="shared" si="51"/>
        <v>0</v>
      </c>
      <c r="I356" s="66">
        <f t="shared" si="51"/>
        <v>0</v>
      </c>
      <c r="J356" s="66">
        <f t="shared" si="51"/>
        <v>0</v>
      </c>
      <c r="K356" s="251"/>
    </row>
    <row r="357" spans="1:11" ht="45.75" customHeight="1">
      <c r="A357" s="95"/>
      <c r="B357" s="210" t="s">
        <v>89</v>
      </c>
      <c r="C357" s="18" t="s">
        <v>12</v>
      </c>
      <c r="D357" s="19">
        <f aca="true" t="shared" si="52" ref="D357:D390">E357+H357</f>
        <v>60617380</v>
      </c>
      <c r="E357" s="35">
        <v>60617380</v>
      </c>
      <c r="F357" s="35">
        <v>60617380</v>
      </c>
      <c r="G357" s="19">
        <v>0</v>
      </c>
      <c r="H357" s="19">
        <v>0</v>
      </c>
      <c r="I357" s="19">
        <v>0</v>
      </c>
      <c r="J357" s="19">
        <v>0</v>
      </c>
      <c r="K357" s="147">
        <f>D358/D357*100</f>
        <v>99.95157535677062</v>
      </c>
    </row>
    <row r="358" spans="1:11" ht="62.25" customHeight="1">
      <c r="A358" s="96"/>
      <c r="B358" s="128"/>
      <c r="C358" s="20" t="s">
        <v>13</v>
      </c>
      <c r="D358" s="46">
        <f t="shared" si="52"/>
        <v>60588026.25</v>
      </c>
      <c r="E358" s="64">
        <v>60588026.25</v>
      </c>
      <c r="F358" s="64">
        <v>60588026.25</v>
      </c>
      <c r="G358" s="46">
        <v>0</v>
      </c>
      <c r="H358" s="46">
        <v>0</v>
      </c>
      <c r="I358" s="46">
        <v>0</v>
      </c>
      <c r="J358" s="46">
        <v>0</v>
      </c>
      <c r="K358" s="147"/>
    </row>
    <row r="359" spans="1:11" ht="53.25" customHeight="1">
      <c r="A359" s="96"/>
      <c r="B359" s="129" t="s">
        <v>93</v>
      </c>
      <c r="C359" s="22" t="s">
        <v>12</v>
      </c>
      <c r="D359" s="23">
        <f t="shared" si="52"/>
        <v>1093660</v>
      </c>
      <c r="E359" s="33">
        <v>1093660</v>
      </c>
      <c r="F359" s="33">
        <v>1093660</v>
      </c>
      <c r="G359" s="23">
        <v>0</v>
      </c>
      <c r="H359" s="23">
        <v>0</v>
      </c>
      <c r="I359" s="23">
        <v>0</v>
      </c>
      <c r="J359" s="23">
        <v>0</v>
      </c>
      <c r="K359" s="111">
        <f>D360/D359*100</f>
        <v>99.90839931971544</v>
      </c>
    </row>
    <row r="360" spans="1:11" ht="51.75" customHeight="1">
      <c r="A360" s="96"/>
      <c r="B360" s="129"/>
      <c r="C360" s="22" t="s">
        <v>13</v>
      </c>
      <c r="D360" s="23">
        <f t="shared" si="52"/>
        <v>1092658.2</v>
      </c>
      <c r="E360" s="33">
        <v>1092658.2</v>
      </c>
      <c r="F360" s="33">
        <v>1092658.2</v>
      </c>
      <c r="G360" s="23">
        <v>0</v>
      </c>
      <c r="H360" s="23">
        <v>0</v>
      </c>
      <c r="I360" s="23">
        <v>0</v>
      </c>
      <c r="J360" s="23">
        <v>0</v>
      </c>
      <c r="K360" s="111"/>
    </row>
    <row r="361" spans="1:11" ht="18.75" customHeight="1">
      <c r="A361" s="96"/>
      <c r="B361" s="129" t="s">
        <v>70</v>
      </c>
      <c r="C361" s="22" t="s">
        <v>12</v>
      </c>
      <c r="D361" s="23">
        <f t="shared" si="52"/>
        <v>2000</v>
      </c>
      <c r="E361" s="33">
        <v>2000</v>
      </c>
      <c r="F361" s="33">
        <v>0</v>
      </c>
      <c r="G361" s="23">
        <v>0</v>
      </c>
      <c r="H361" s="23">
        <v>0</v>
      </c>
      <c r="I361" s="23">
        <v>0</v>
      </c>
      <c r="J361" s="23">
        <v>0</v>
      </c>
      <c r="K361" s="111">
        <f>D362/D361*100</f>
        <v>112.89500000000001</v>
      </c>
    </row>
    <row r="362" spans="1:11" ht="15" customHeight="1">
      <c r="A362" s="96"/>
      <c r="B362" s="129"/>
      <c r="C362" s="22" t="s">
        <v>13</v>
      </c>
      <c r="D362" s="23">
        <f t="shared" si="52"/>
        <v>2257.9</v>
      </c>
      <c r="E362" s="33">
        <v>2257.9</v>
      </c>
      <c r="F362" s="33">
        <v>0</v>
      </c>
      <c r="G362" s="23">
        <v>0</v>
      </c>
      <c r="H362" s="23">
        <v>0</v>
      </c>
      <c r="I362" s="23">
        <v>0</v>
      </c>
      <c r="J362" s="23">
        <v>0</v>
      </c>
      <c r="K362" s="111"/>
    </row>
    <row r="363" spans="1:11" ht="16.5" customHeight="1">
      <c r="A363" s="96"/>
      <c r="B363" s="133" t="s">
        <v>19</v>
      </c>
      <c r="C363" s="18" t="s">
        <v>12</v>
      </c>
      <c r="D363" s="19">
        <f t="shared" si="52"/>
        <v>871.37</v>
      </c>
      <c r="E363" s="35">
        <v>871.37</v>
      </c>
      <c r="F363" s="35">
        <v>0</v>
      </c>
      <c r="G363" s="19">
        <v>0</v>
      </c>
      <c r="H363" s="19">
        <v>0</v>
      </c>
      <c r="I363" s="19">
        <v>0</v>
      </c>
      <c r="J363" s="19">
        <v>0</v>
      </c>
      <c r="K363" s="147">
        <f>D364/D363*100</f>
        <v>100</v>
      </c>
    </row>
    <row r="364" spans="1:11" ht="16.5" customHeight="1">
      <c r="A364" s="96"/>
      <c r="B364" s="131"/>
      <c r="C364" s="9" t="s">
        <v>13</v>
      </c>
      <c r="D364" s="19">
        <f t="shared" si="52"/>
        <v>871.37</v>
      </c>
      <c r="E364" s="35">
        <v>871.37</v>
      </c>
      <c r="F364" s="35">
        <v>0</v>
      </c>
      <c r="G364" s="19">
        <v>0</v>
      </c>
      <c r="H364" s="19">
        <v>0</v>
      </c>
      <c r="I364" s="19">
        <v>0</v>
      </c>
      <c r="J364" s="19">
        <v>0</v>
      </c>
      <c r="K364" s="112"/>
    </row>
    <row r="365" spans="1:11" ht="45" customHeight="1">
      <c r="A365" s="96"/>
      <c r="B365" s="127" t="s">
        <v>75</v>
      </c>
      <c r="C365" s="9" t="s">
        <v>12</v>
      </c>
      <c r="D365" s="19">
        <f t="shared" si="52"/>
        <v>25407.9</v>
      </c>
      <c r="E365" s="35">
        <v>25407.9</v>
      </c>
      <c r="F365" s="35">
        <v>0</v>
      </c>
      <c r="G365" s="19">
        <v>0</v>
      </c>
      <c r="H365" s="19">
        <v>0</v>
      </c>
      <c r="I365" s="19">
        <v>0</v>
      </c>
      <c r="J365" s="19">
        <v>0</v>
      </c>
      <c r="K365" s="113">
        <f>D366/D365*100</f>
        <v>121.49410222804717</v>
      </c>
    </row>
    <row r="366" spans="1:11" ht="45" customHeight="1">
      <c r="A366" s="96"/>
      <c r="B366" s="127"/>
      <c r="C366" s="9" t="s">
        <v>13</v>
      </c>
      <c r="D366" s="19">
        <f t="shared" si="52"/>
        <v>30869.1</v>
      </c>
      <c r="E366" s="35">
        <v>30869.1</v>
      </c>
      <c r="F366" s="35">
        <v>0</v>
      </c>
      <c r="G366" s="19">
        <v>0</v>
      </c>
      <c r="H366" s="19">
        <v>0</v>
      </c>
      <c r="I366" s="19">
        <v>0</v>
      </c>
      <c r="J366" s="19">
        <v>0</v>
      </c>
      <c r="K366" s="112"/>
    </row>
    <row r="367" spans="1:11" ht="17.25" customHeight="1">
      <c r="A367" s="96"/>
      <c r="B367" s="158" t="s">
        <v>31</v>
      </c>
      <c r="C367" s="9" t="s">
        <v>12</v>
      </c>
      <c r="D367" s="19">
        <f t="shared" si="52"/>
        <v>844384</v>
      </c>
      <c r="E367" s="35">
        <v>844384</v>
      </c>
      <c r="F367" s="35">
        <v>0</v>
      </c>
      <c r="G367" s="19">
        <v>0</v>
      </c>
      <c r="H367" s="19">
        <v>0</v>
      </c>
      <c r="I367" s="19">
        <v>0</v>
      </c>
      <c r="J367" s="19">
        <v>0</v>
      </c>
      <c r="K367" s="113">
        <f>D368/D367*100</f>
        <v>93.84580712093076</v>
      </c>
    </row>
    <row r="368" spans="1:11" ht="20.25" customHeight="1">
      <c r="A368" s="96"/>
      <c r="B368" s="159"/>
      <c r="C368" s="9" t="s">
        <v>13</v>
      </c>
      <c r="D368" s="19">
        <f t="shared" si="52"/>
        <v>792418.98</v>
      </c>
      <c r="E368" s="35">
        <v>792418.98</v>
      </c>
      <c r="F368" s="35">
        <v>0</v>
      </c>
      <c r="G368" s="19">
        <v>0</v>
      </c>
      <c r="H368" s="19">
        <v>0</v>
      </c>
      <c r="I368" s="19">
        <v>0</v>
      </c>
      <c r="J368" s="19">
        <v>0</v>
      </c>
      <c r="K368" s="112"/>
    </row>
    <row r="369" spans="1:11" ht="17.25" customHeight="1">
      <c r="A369" s="96"/>
      <c r="B369" s="120" t="s">
        <v>72</v>
      </c>
      <c r="C369" s="9" t="s">
        <v>12</v>
      </c>
      <c r="D369" s="19">
        <f t="shared" si="52"/>
        <v>40064.07</v>
      </c>
      <c r="E369" s="35">
        <v>40064.07</v>
      </c>
      <c r="F369" s="35">
        <v>0</v>
      </c>
      <c r="G369" s="19">
        <v>0</v>
      </c>
      <c r="H369" s="19">
        <v>0</v>
      </c>
      <c r="I369" s="19">
        <v>0</v>
      </c>
      <c r="J369" s="19">
        <v>0</v>
      </c>
      <c r="K369" s="113">
        <f>D370/D369*100</f>
        <v>79.5194547134128</v>
      </c>
    </row>
    <row r="370" spans="1:11" ht="18.75" customHeight="1">
      <c r="A370" s="96"/>
      <c r="B370" s="120"/>
      <c r="C370" s="9" t="s">
        <v>13</v>
      </c>
      <c r="D370" s="19">
        <f t="shared" si="52"/>
        <v>31858.73</v>
      </c>
      <c r="E370" s="35">
        <v>31858.73</v>
      </c>
      <c r="F370" s="35">
        <v>0</v>
      </c>
      <c r="G370" s="19">
        <v>0</v>
      </c>
      <c r="H370" s="19">
        <v>0</v>
      </c>
      <c r="I370" s="19">
        <v>0</v>
      </c>
      <c r="J370" s="19">
        <v>0</v>
      </c>
      <c r="K370" s="112"/>
    </row>
    <row r="371" spans="1:11" ht="18.75" customHeight="1">
      <c r="A371" s="96"/>
      <c r="B371" s="124" t="s">
        <v>103</v>
      </c>
      <c r="C371" s="9" t="s">
        <v>12</v>
      </c>
      <c r="D371" s="19">
        <f t="shared" si="52"/>
        <v>295203.02</v>
      </c>
      <c r="E371" s="35">
        <v>295203.02</v>
      </c>
      <c r="F371" s="35">
        <v>0</v>
      </c>
      <c r="G371" s="19">
        <v>0</v>
      </c>
      <c r="H371" s="19">
        <v>0</v>
      </c>
      <c r="I371" s="19">
        <v>0</v>
      </c>
      <c r="J371" s="19">
        <v>0</v>
      </c>
      <c r="K371" s="113">
        <f>D372/D371*100</f>
        <v>84.11405140773965</v>
      </c>
    </row>
    <row r="372" spans="1:11" ht="18.75" customHeight="1">
      <c r="A372" s="96"/>
      <c r="B372" s="161"/>
      <c r="C372" s="9" t="s">
        <v>13</v>
      </c>
      <c r="D372" s="19">
        <f t="shared" si="52"/>
        <v>248307.22</v>
      </c>
      <c r="E372" s="35">
        <v>248307.22</v>
      </c>
      <c r="F372" s="35">
        <v>0</v>
      </c>
      <c r="G372" s="19">
        <v>0</v>
      </c>
      <c r="H372" s="19">
        <v>0</v>
      </c>
      <c r="I372" s="19">
        <v>0</v>
      </c>
      <c r="J372" s="19">
        <v>0</v>
      </c>
      <c r="K372" s="112"/>
    </row>
    <row r="373" spans="1:11" ht="21.75" customHeight="1">
      <c r="A373" s="96"/>
      <c r="B373" s="154" t="s">
        <v>104</v>
      </c>
      <c r="C373" s="9" t="s">
        <v>12</v>
      </c>
      <c r="D373" s="19">
        <f t="shared" si="52"/>
        <v>4488.46</v>
      </c>
      <c r="E373" s="35">
        <v>4488.46</v>
      </c>
      <c r="F373" s="35">
        <v>0</v>
      </c>
      <c r="G373" s="19">
        <v>0</v>
      </c>
      <c r="H373" s="19">
        <v>0</v>
      </c>
      <c r="I373" s="19">
        <v>0</v>
      </c>
      <c r="J373" s="19">
        <v>0</v>
      </c>
      <c r="K373" s="113">
        <f>D374/D373*100</f>
        <v>110.88413397913762</v>
      </c>
    </row>
    <row r="374" spans="1:11" ht="16.5" customHeight="1">
      <c r="A374" s="96"/>
      <c r="B374" s="133"/>
      <c r="C374" s="20" t="s">
        <v>13</v>
      </c>
      <c r="D374" s="46">
        <f t="shared" si="52"/>
        <v>4976.99</v>
      </c>
      <c r="E374" s="64">
        <v>4976.99</v>
      </c>
      <c r="F374" s="64">
        <v>0</v>
      </c>
      <c r="G374" s="46">
        <v>0</v>
      </c>
      <c r="H374" s="46">
        <v>0</v>
      </c>
      <c r="I374" s="46">
        <v>0</v>
      </c>
      <c r="J374" s="46">
        <v>0</v>
      </c>
      <c r="K374" s="147"/>
    </row>
    <row r="375" spans="1:11" ht="16.5" customHeight="1">
      <c r="A375" s="96"/>
      <c r="B375" s="126" t="s">
        <v>95</v>
      </c>
      <c r="C375" s="22" t="s">
        <v>12</v>
      </c>
      <c r="D375" s="23">
        <f t="shared" si="52"/>
        <v>35832.4</v>
      </c>
      <c r="E375" s="33">
        <v>35832.4</v>
      </c>
      <c r="F375" s="33">
        <v>0</v>
      </c>
      <c r="G375" s="23">
        <v>0</v>
      </c>
      <c r="H375" s="23">
        <v>0</v>
      </c>
      <c r="I375" s="23">
        <v>0</v>
      </c>
      <c r="J375" s="23">
        <v>0</v>
      </c>
      <c r="K375" s="111">
        <f>D376/D375*100</f>
        <v>100</v>
      </c>
    </row>
    <row r="376" spans="1:11" ht="16.5" customHeight="1">
      <c r="A376" s="97"/>
      <c r="B376" s="126"/>
      <c r="C376" s="22" t="s">
        <v>13</v>
      </c>
      <c r="D376" s="23">
        <f t="shared" si="52"/>
        <v>35832.4</v>
      </c>
      <c r="E376" s="33">
        <v>35832.4</v>
      </c>
      <c r="F376" s="33">
        <v>0</v>
      </c>
      <c r="G376" s="23">
        <v>0</v>
      </c>
      <c r="H376" s="23">
        <v>0</v>
      </c>
      <c r="I376" s="23">
        <v>0</v>
      </c>
      <c r="J376" s="23">
        <v>0</v>
      </c>
      <c r="K376" s="111"/>
    </row>
    <row r="377" spans="1:11" ht="16.5" customHeight="1">
      <c r="A377" s="95"/>
      <c r="B377" s="126" t="s">
        <v>20</v>
      </c>
      <c r="C377" s="22" t="s">
        <v>12</v>
      </c>
      <c r="D377" s="23">
        <f t="shared" si="52"/>
        <v>2105</v>
      </c>
      <c r="E377" s="33">
        <v>2105</v>
      </c>
      <c r="F377" s="33">
        <v>0</v>
      </c>
      <c r="G377" s="23">
        <v>0</v>
      </c>
      <c r="H377" s="23">
        <v>0</v>
      </c>
      <c r="I377" s="23">
        <v>0</v>
      </c>
      <c r="J377" s="23">
        <v>0</v>
      </c>
      <c r="K377" s="111">
        <f>D378/D377*100</f>
        <v>75.8209026128266</v>
      </c>
    </row>
    <row r="378" spans="1:11" ht="16.5" customHeight="1">
      <c r="A378" s="96"/>
      <c r="B378" s="126"/>
      <c r="C378" s="22" t="s">
        <v>13</v>
      </c>
      <c r="D378" s="23">
        <f t="shared" si="52"/>
        <v>1596.03</v>
      </c>
      <c r="E378" s="33">
        <v>1596.03</v>
      </c>
      <c r="F378" s="33">
        <v>0</v>
      </c>
      <c r="G378" s="23">
        <v>0</v>
      </c>
      <c r="H378" s="23">
        <v>0</v>
      </c>
      <c r="I378" s="23">
        <v>0</v>
      </c>
      <c r="J378" s="23">
        <v>0</v>
      </c>
      <c r="K378" s="111"/>
    </row>
    <row r="379" spans="1:11" ht="35.25" customHeight="1">
      <c r="A379" s="96"/>
      <c r="B379" s="157" t="s">
        <v>100</v>
      </c>
      <c r="C379" s="18" t="s">
        <v>12</v>
      </c>
      <c r="D379" s="19">
        <f t="shared" si="52"/>
        <v>37098434</v>
      </c>
      <c r="E379" s="35">
        <v>37098434</v>
      </c>
      <c r="F379" s="35">
        <v>37098434</v>
      </c>
      <c r="G379" s="19">
        <v>0</v>
      </c>
      <c r="H379" s="19">
        <v>0</v>
      </c>
      <c r="I379" s="19">
        <v>0</v>
      </c>
      <c r="J379" s="19">
        <v>0</v>
      </c>
      <c r="K379" s="147">
        <f>D380/D379*100</f>
        <v>99.67390415994379</v>
      </c>
    </row>
    <row r="380" spans="1:11" ht="43.5" customHeight="1">
      <c r="A380" s="96"/>
      <c r="B380" s="128"/>
      <c r="C380" s="9" t="s">
        <v>13</v>
      </c>
      <c r="D380" s="19">
        <f t="shared" si="52"/>
        <v>36977457.55</v>
      </c>
      <c r="E380" s="35">
        <v>36977457.55</v>
      </c>
      <c r="F380" s="35">
        <v>36977457.55</v>
      </c>
      <c r="G380" s="19">
        <v>0</v>
      </c>
      <c r="H380" s="19">
        <v>0</v>
      </c>
      <c r="I380" s="19">
        <v>0</v>
      </c>
      <c r="J380" s="19">
        <v>0</v>
      </c>
      <c r="K380" s="112"/>
    </row>
    <row r="381" spans="1:11" ht="32.25" customHeight="1">
      <c r="A381" s="96"/>
      <c r="B381" s="127" t="s">
        <v>117</v>
      </c>
      <c r="C381" s="9" t="s">
        <v>12</v>
      </c>
      <c r="D381" s="19">
        <f t="shared" si="52"/>
        <v>249607</v>
      </c>
      <c r="E381" s="35">
        <v>249607</v>
      </c>
      <c r="F381" s="35">
        <v>249607</v>
      </c>
      <c r="G381" s="19">
        <v>0</v>
      </c>
      <c r="H381" s="19">
        <v>0</v>
      </c>
      <c r="I381" s="19">
        <v>0</v>
      </c>
      <c r="J381" s="19">
        <v>0</v>
      </c>
      <c r="K381" s="113">
        <f>D382/D381*100</f>
        <v>100</v>
      </c>
    </row>
    <row r="382" spans="1:11" ht="33" customHeight="1">
      <c r="A382" s="96"/>
      <c r="B382" s="128"/>
      <c r="C382" s="20" t="s">
        <v>13</v>
      </c>
      <c r="D382" s="46">
        <f t="shared" si="52"/>
        <v>249607</v>
      </c>
      <c r="E382" s="64">
        <v>249607</v>
      </c>
      <c r="F382" s="64">
        <v>249607</v>
      </c>
      <c r="G382" s="46">
        <v>0</v>
      </c>
      <c r="H382" s="46">
        <v>0</v>
      </c>
      <c r="I382" s="46">
        <v>0</v>
      </c>
      <c r="J382" s="46">
        <v>0</v>
      </c>
      <c r="K382" s="147"/>
    </row>
    <row r="383" spans="1:11" ht="25.5" customHeight="1">
      <c r="A383" s="96"/>
      <c r="B383" s="124" t="s">
        <v>67</v>
      </c>
      <c r="C383" s="51" t="s">
        <v>12</v>
      </c>
      <c r="D383" s="23">
        <f>E383+H383</f>
        <v>140945</v>
      </c>
      <c r="E383" s="33">
        <v>140945</v>
      </c>
      <c r="F383" s="33">
        <v>140945</v>
      </c>
      <c r="G383" s="23">
        <v>0</v>
      </c>
      <c r="H383" s="23">
        <v>0</v>
      </c>
      <c r="I383" s="23">
        <v>0</v>
      </c>
      <c r="J383" s="23">
        <v>0</v>
      </c>
      <c r="K383" s="113">
        <f>D384/D383*100</f>
        <v>99.97280499485616</v>
      </c>
    </row>
    <row r="384" spans="1:11" ht="27" customHeight="1">
      <c r="A384" s="96"/>
      <c r="B384" s="125"/>
      <c r="C384" s="52" t="s">
        <v>13</v>
      </c>
      <c r="D384" s="23">
        <f>E384+H384</f>
        <v>140906.67</v>
      </c>
      <c r="E384" s="33">
        <v>140906.67</v>
      </c>
      <c r="F384" s="33">
        <v>140906.67</v>
      </c>
      <c r="G384" s="23">
        <v>0</v>
      </c>
      <c r="H384" s="23">
        <v>0</v>
      </c>
      <c r="I384" s="23">
        <v>0</v>
      </c>
      <c r="J384" s="23">
        <v>0</v>
      </c>
      <c r="K384" s="147"/>
    </row>
    <row r="385" spans="1:11" ht="25.5" customHeight="1">
      <c r="A385" s="96"/>
      <c r="B385" s="139" t="s">
        <v>68</v>
      </c>
      <c r="C385" s="22" t="s">
        <v>12</v>
      </c>
      <c r="D385" s="23">
        <f t="shared" si="52"/>
        <v>128950.41</v>
      </c>
      <c r="E385" s="33">
        <v>128950.41</v>
      </c>
      <c r="F385" s="33">
        <v>128950.41</v>
      </c>
      <c r="G385" s="23">
        <v>0</v>
      </c>
      <c r="H385" s="23">
        <v>0</v>
      </c>
      <c r="I385" s="23">
        <v>0</v>
      </c>
      <c r="J385" s="23">
        <v>0</v>
      </c>
      <c r="K385" s="111">
        <f>D386/D385*100</f>
        <v>98.70108982204864</v>
      </c>
    </row>
    <row r="386" spans="1:11" ht="32.25" customHeight="1">
      <c r="A386" s="96"/>
      <c r="B386" s="139"/>
      <c r="C386" s="22" t="s">
        <v>13</v>
      </c>
      <c r="D386" s="23">
        <f t="shared" si="52"/>
        <v>127275.46</v>
      </c>
      <c r="E386" s="33">
        <v>127275.46</v>
      </c>
      <c r="F386" s="33">
        <v>127275.46</v>
      </c>
      <c r="G386" s="23">
        <v>0</v>
      </c>
      <c r="H386" s="23">
        <v>0</v>
      </c>
      <c r="I386" s="23">
        <v>0</v>
      </c>
      <c r="J386" s="23">
        <v>0</v>
      </c>
      <c r="K386" s="111"/>
    </row>
    <row r="387" spans="1:11" ht="30" customHeight="1">
      <c r="A387" s="96"/>
      <c r="B387" s="139" t="s">
        <v>30</v>
      </c>
      <c r="C387" s="22" t="s">
        <v>12</v>
      </c>
      <c r="D387" s="23">
        <f t="shared" si="52"/>
        <v>562880</v>
      </c>
      <c r="E387" s="33">
        <v>562880</v>
      </c>
      <c r="F387" s="33">
        <v>0</v>
      </c>
      <c r="G387" s="23">
        <v>0</v>
      </c>
      <c r="H387" s="23">
        <v>0</v>
      </c>
      <c r="I387" s="23">
        <v>0</v>
      </c>
      <c r="J387" s="23">
        <v>0</v>
      </c>
      <c r="K387" s="111">
        <f>D388/D387*100</f>
        <v>63.86046937180217</v>
      </c>
    </row>
    <row r="388" spans="1:11" ht="27.75" customHeight="1">
      <c r="A388" s="96"/>
      <c r="B388" s="139"/>
      <c r="C388" s="22" t="s">
        <v>13</v>
      </c>
      <c r="D388" s="23">
        <f t="shared" si="52"/>
        <v>359457.81</v>
      </c>
      <c r="E388" s="33">
        <v>359457.81</v>
      </c>
      <c r="F388" s="33">
        <v>0</v>
      </c>
      <c r="G388" s="23">
        <v>0</v>
      </c>
      <c r="H388" s="23">
        <v>0</v>
      </c>
      <c r="I388" s="23">
        <v>0</v>
      </c>
      <c r="J388" s="23">
        <v>0</v>
      </c>
      <c r="K388" s="111"/>
    </row>
    <row r="389" spans="1:11" ht="27" customHeight="1">
      <c r="A389" s="96"/>
      <c r="B389" s="133" t="s">
        <v>94</v>
      </c>
      <c r="C389" s="18" t="s">
        <v>12</v>
      </c>
      <c r="D389" s="19">
        <f t="shared" si="52"/>
        <v>4320</v>
      </c>
      <c r="E389" s="35">
        <v>4320</v>
      </c>
      <c r="F389" s="35">
        <v>4320</v>
      </c>
      <c r="G389" s="19">
        <v>0</v>
      </c>
      <c r="H389" s="19">
        <v>0</v>
      </c>
      <c r="I389" s="19">
        <v>0</v>
      </c>
      <c r="J389" s="19">
        <v>0</v>
      </c>
      <c r="K389" s="111">
        <f>D390/D389*100</f>
        <v>100</v>
      </c>
    </row>
    <row r="390" spans="1:11" ht="31.5" customHeight="1">
      <c r="A390" s="97"/>
      <c r="B390" s="131"/>
      <c r="C390" s="9" t="s">
        <v>13</v>
      </c>
      <c r="D390" s="19">
        <f t="shared" si="52"/>
        <v>4320</v>
      </c>
      <c r="E390" s="35">
        <v>4320</v>
      </c>
      <c r="F390" s="35">
        <v>4320</v>
      </c>
      <c r="G390" s="19">
        <v>0</v>
      </c>
      <c r="H390" s="19">
        <v>0</v>
      </c>
      <c r="I390" s="19">
        <v>0</v>
      </c>
      <c r="J390" s="19">
        <v>0</v>
      </c>
      <c r="K390" s="111"/>
    </row>
    <row r="391" spans="1:11" ht="16.5" customHeight="1">
      <c r="A391" s="238">
        <v>900</v>
      </c>
      <c r="B391" s="155" t="s">
        <v>55</v>
      </c>
      <c r="C391" s="26" t="s">
        <v>12</v>
      </c>
      <c r="D391" s="27">
        <f>D409+D395+D403+D405+D407+D393+D415+D397+D399+D411+D413+D417+D401</f>
        <v>32155542.13</v>
      </c>
      <c r="E391" s="27">
        <f aca="true" t="shared" si="53" ref="E391:J391">E409+E395+E403+E405+E407+E393+E415+E397+E399+E411+E413+E417+E401</f>
        <v>28012369.13</v>
      </c>
      <c r="F391" s="27">
        <f t="shared" si="53"/>
        <v>736595.66</v>
      </c>
      <c r="G391" s="27">
        <f t="shared" si="53"/>
        <v>0</v>
      </c>
      <c r="H391" s="27">
        <f t="shared" si="53"/>
        <v>4143173</v>
      </c>
      <c r="I391" s="27">
        <f t="shared" si="53"/>
        <v>0</v>
      </c>
      <c r="J391" s="27">
        <f t="shared" si="53"/>
        <v>4000000</v>
      </c>
      <c r="K391" s="156">
        <f>D392/D391*100</f>
        <v>88.52239525280241</v>
      </c>
    </row>
    <row r="392" spans="1:11" ht="12.75" customHeight="1">
      <c r="A392" s="239"/>
      <c r="B392" s="155"/>
      <c r="C392" s="6" t="s">
        <v>13</v>
      </c>
      <c r="D392" s="7">
        <f>D410+D396+D404+D406+D408+D394+D416+D418+D398+D400+D412+D414+D402</f>
        <v>28464856.099999998</v>
      </c>
      <c r="E392" s="7">
        <f aca="true" t="shared" si="54" ref="E392:J392">E410+E396+E404+E406+E408+E394+E416+E418+E398+E400+E412+E414+E402</f>
        <v>26062066.919999998</v>
      </c>
      <c r="F392" s="7">
        <f t="shared" si="54"/>
        <v>736595.66</v>
      </c>
      <c r="G392" s="7">
        <f t="shared" si="54"/>
        <v>0</v>
      </c>
      <c r="H392" s="7">
        <f t="shared" si="54"/>
        <v>2402789.18</v>
      </c>
      <c r="I392" s="7">
        <f t="shared" si="54"/>
        <v>0</v>
      </c>
      <c r="J392" s="7">
        <f t="shared" si="54"/>
        <v>2259616.18</v>
      </c>
      <c r="K392" s="156"/>
    </row>
    <row r="393" spans="1:11" ht="16.5" customHeight="1">
      <c r="A393" s="95"/>
      <c r="B393" s="181" t="s">
        <v>90</v>
      </c>
      <c r="C393" s="9" t="s">
        <v>12</v>
      </c>
      <c r="D393" s="11">
        <f>E393+H393</f>
        <v>3502.29</v>
      </c>
      <c r="E393" s="11">
        <v>3502.29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2">
        <f>D394/D393*100</f>
        <v>210.51540563459906</v>
      </c>
    </row>
    <row r="394" spans="1:11" ht="15" customHeight="1">
      <c r="A394" s="96"/>
      <c r="B394" s="182"/>
      <c r="C394" s="20" t="s">
        <v>13</v>
      </c>
      <c r="D394" s="11">
        <f>E394+H394</f>
        <v>7372.86</v>
      </c>
      <c r="E394" s="11">
        <v>7372.86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2"/>
    </row>
    <row r="395" spans="1:11" ht="23.25" customHeight="1">
      <c r="A395" s="96"/>
      <c r="B395" s="127" t="s">
        <v>16</v>
      </c>
      <c r="C395" s="9" t="s">
        <v>12</v>
      </c>
      <c r="D395" s="11">
        <f aca="true" t="shared" si="55" ref="D395:D410">E395+H395</f>
        <v>23000000</v>
      </c>
      <c r="E395" s="11">
        <v>23000000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21">
        <f>D396/D395*100</f>
        <v>95.31963813043478</v>
      </c>
    </row>
    <row r="396" spans="1:11" ht="21.75" customHeight="1">
      <c r="A396" s="96"/>
      <c r="B396" s="128"/>
      <c r="C396" s="20" t="s">
        <v>13</v>
      </c>
      <c r="D396" s="34">
        <f t="shared" si="55"/>
        <v>21923516.77</v>
      </c>
      <c r="E396" s="34">
        <v>21923516.77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113">
        <f>D403/D396*100</f>
        <v>0.10491017586865012</v>
      </c>
    </row>
    <row r="397" spans="1:11" ht="18.75" customHeight="1">
      <c r="A397" s="96"/>
      <c r="B397" s="127" t="s">
        <v>71</v>
      </c>
      <c r="C397" s="51" t="s">
        <v>12</v>
      </c>
      <c r="D397" s="33">
        <f aca="true" t="shared" si="56" ref="D397:D402">E397+H397</f>
        <v>800</v>
      </c>
      <c r="E397" s="33">
        <v>800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121">
        <f>D398/D397*100</f>
        <v>100</v>
      </c>
    </row>
    <row r="398" spans="1:11" ht="18.75" customHeight="1">
      <c r="A398" s="96"/>
      <c r="B398" s="128"/>
      <c r="C398" s="52" t="s">
        <v>13</v>
      </c>
      <c r="D398" s="57">
        <f t="shared" si="56"/>
        <v>800</v>
      </c>
      <c r="E398" s="57">
        <v>800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113">
        <f>D405/D398*100</f>
        <v>287.5</v>
      </c>
    </row>
    <row r="399" spans="1:11" ht="21.75" customHeight="1">
      <c r="A399" s="96"/>
      <c r="B399" s="126" t="s">
        <v>101</v>
      </c>
      <c r="C399" s="22" t="s">
        <v>12</v>
      </c>
      <c r="D399" s="33">
        <f t="shared" si="56"/>
        <v>37303.32</v>
      </c>
      <c r="E399" s="33">
        <v>37303.32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111">
        <f>D400/D399*100</f>
        <v>100</v>
      </c>
    </row>
    <row r="400" spans="1:11" ht="18.75" customHeight="1">
      <c r="A400" s="97"/>
      <c r="B400" s="126"/>
      <c r="C400" s="22" t="s">
        <v>13</v>
      </c>
      <c r="D400" s="33">
        <f t="shared" si="56"/>
        <v>37303.32</v>
      </c>
      <c r="E400" s="33">
        <v>37303.32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111" t="e">
        <f>#REF!/D400*100</f>
        <v>#REF!</v>
      </c>
    </row>
    <row r="401" spans="1:11" ht="18.75" customHeight="1">
      <c r="A401" s="95"/>
      <c r="B401" s="126" t="s">
        <v>102</v>
      </c>
      <c r="C401" s="22" t="s">
        <v>12</v>
      </c>
      <c r="D401" s="33">
        <f t="shared" si="56"/>
        <v>440</v>
      </c>
      <c r="E401" s="33">
        <v>440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111">
        <f>D402/D401*100</f>
        <v>100</v>
      </c>
    </row>
    <row r="402" spans="1:11" ht="18.75" customHeight="1">
      <c r="A402" s="96"/>
      <c r="B402" s="126"/>
      <c r="C402" s="22" t="s">
        <v>13</v>
      </c>
      <c r="D402" s="33">
        <f t="shared" si="56"/>
        <v>440</v>
      </c>
      <c r="E402" s="33">
        <v>440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111" t="e">
        <f>#REF!/D402*100</f>
        <v>#REF!</v>
      </c>
    </row>
    <row r="403" spans="1:11" ht="18" customHeight="1">
      <c r="A403" s="96"/>
      <c r="B403" s="157" t="s">
        <v>86</v>
      </c>
      <c r="C403" s="49" t="s">
        <v>12</v>
      </c>
      <c r="D403" s="75">
        <f t="shared" si="55"/>
        <v>23000</v>
      </c>
      <c r="E403" s="75">
        <v>23000</v>
      </c>
      <c r="F403" s="75">
        <v>0</v>
      </c>
      <c r="G403" s="75">
        <v>0</v>
      </c>
      <c r="H403" s="75">
        <v>0</v>
      </c>
      <c r="I403" s="75">
        <v>0</v>
      </c>
      <c r="J403" s="75">
        <v>0</v>
      </c>
      <c r="K403" s="142">
        <f aca="true" t="shared" si="57" ref="K403:K409">D404/D403*100</f>
        <v>98.02017391304348</v>
      </c>
    </row>
    <row r="404" spans="1:11" ht="18" customHeight="1">
      <c r="A404" s="96"/>
      <c r="B404" s="127"/>
      <c r="C404" s="22" t="s">
        <v>13</v>
      </c>
      <c r="D404" s="33">
        <f t="shared" si="55"/>
        <v>22544.64</v>
      </c>
      <c r="E404" s="33">
        <v>22544.64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111">
        <f t="shared" si="57"/>
        <v>10.20198149094419</v>
      </c>
    </row>
    <row r="405" spans="1:11" ht="15.75" customHeight="1">
      <c r="A405" s="96"/>
      <c r="B405" s="194" t="s">
        <v>95</v>
      </c>
      <c r="C405" s="22" t="s">
        <v>12</v>
      </c>
      <c r="D405" s="33">
        <f t="shared" si="55"/>
        <v>2300</v>
      </c>
      <c r="E405" s="33">
        <v>2300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111">
        <f t="shared" si="57"/>
        <v>100</v>
      </c>
    </row>
    <row r="406" spans="1:11" ht="13.5" customHeight="1">
      <c r="A406" s="96"/>
      <c r="B406" s="194"/>
      <c r="C406" s="22" t="s">
        <v>13</v>
      </c>
      <c r="D406" s="33">
        <f t="shared" si="55"/>
        <v>2300</v>
      </c>
      <c r="E406" s="33">
        <v>2300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111">
        <f t="shared" si="57"/>
        <v>32025.898260869566</v>
      </c>
    </row>
    <row r="407" spans="1:11" ht="36.75" customHeight="1">
      <c r="A407" s="96"/>
      <c r="B407" s="193" t="s">
        <v>56</v>
      </c>
      <c r="C407" s="9" t="s">
        <v>12</v>
      </c>
      <c r="D407" s="11">
        <f t="shared" si="55"/>
        <v>736595.66</v>
      </c>
      <c r="E407" s="11">
        <v>736595.66</v>
      </c>
      <c r="F407" s="11">
        <v>736595.66</v>
      </c>
      <c r="G407" s="11">
        <v>0</v>
      </c>
      <c r="H407" s="11">
        <v>0</v>
      </c>
      <c r="I407" s="11">
        <v>0</v>
      </c>
      <c r="J407" s="11">
        <v>0</v>
      </c>
      <c r="K407" s="111">
        <f t="shared" si="57"/>
        <v>100</v>
      </c>
    </row>
    <row r="408" spans="1:11" ht="34.5" customHeight="1">
      <c r="A408" s="96"/>
      <c r="B408" s="193"/>
      <c r="C408" s="9" t="s">
        <v>13</v>
      </c>
      <c r="D408" s="11">
        <f t="shared" si="55"/>
        <v>736595.66</v>
      </c>
      <c r="E408" s="11">
        <v>736595.66</v>
      </c>
      <c r="F408" s="11">
        <v>736595.66</v>
      </c>
      <c r="G408" s="11">
        <v>0</v>
      </c>
      <c r="H408" s="11">
        <v>0</v>
      </c>
      <c r="I408" s="11">
        <v>0</v>
      </c>
      <c r="J408" s="11">
        <v>0</v>
      </c>
      <c r="K408" s="111">
        <f t="shared" si="57"/>
        <v>570.1907067983539</v>
      </c>
    </row>
    <row r="409" spans="1:11" ht="15.75" customHeight="1">
      <c r="A409" s="96"/>
      <c r="B409" s="127" t="s">
        <v>19</v>
      </c>
      <c r="C409" s="9" t="s">
        <v>12</v>
      </c>
      <c r="D409" s="17">
        <f t="shared" si="55"/>
        <v>4200000</v>
      </c>
      <c r="E409" s="17">
        <v>4200000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13">
        <f t="shared" si="57"/>
        <v>79.06519738095238</v>
      </c>
    </row>
    <row r="410" spans="1:11" ht="15.75" customHeight="1">
      <c r="A410" s="96"/>
      <c r="B410" s="127"/>
      <c r="C410" s="9" t="s">
        <v>13</v>
      </c>
      <c r="D410" s="17">
        <f t="shared" si="55"/>
        <v>3320738.29</v>
      </c>
      <c r="E410" s="17">
        <v>3320738.29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12"/>
    </row>
    <row r="411" spans="1:11" ht="15.75" customHeight="1">
      <c r="A411" s="96"/>
      <c r="B411" s="151" t="s">
        <v>123</v>
      </c>
      <c r="C411" s="9" t="s">
        <v>12</v>
      </c>
      <c r="D411" s="17">
        <f aca="true" t="shared" si="58" ref="D411:D418">E411+H411</f>
        <v>143173</v>
      </c>
      <c r="E411" s="17">
        <v>0</v>
      </c>
      <c r="F411" s="17">
        <v>0</v>
      </c>
      <c r="G411" s="17">
        <v>0</v>
      </c>
      <c r="H411" s="17">
        <v>143173</v>
      </c>
      <c r="I411" s="17">
        <v>0</v>
      </c>
      <c r="J411" s="17">
        <v>0</v>
      </c>
      <c r="K411" s="113">
        <f>D412/D411*100</f>
        <v>100</v>
      </c>
    </row>
    <row r="412" spans="1:11" ht="15.75" customHeight="1">
      <c r="A412" s="96"/>
      <c r="B412" s="152"/>
      <c r="C412" s="9" t="s">
        <v>13</v>
      </c>
      <c r="D412" s="17">
        <f t="shared" si="58"/>
        <v>143173</v>
      </c>
      <c r="E412" s="17">
        <v>0</v>
      </c>
      <c r="F412" s="17">
        <v>0</v>
      </c>
      <c r="G412" s="17">
        <v>0</v>
      </c>
      <c r="H412" s="17">
        <v>143173</v>
      </c>
      <c r="I412" s="17">
        <v>0</v>
      </c>
      <c r="J412" s="17">
        <v>0</v>
      </c>
      <c r="K412" s="112"/>
    </row>
    <row r="413" spans="1:11" ht="15.75" customHeight="1">
      <c r="A413" s="96"/>
      <c r="B413" s="124" t="s">
        <v>103</v>
      </c>
      <c r="C413" s="9" t="s">
        <v>12</v>
      </c>
      <c r="D413" s="17">
        <f t="shared" si="58"/>
        <v>1246.9</v>
      </c>
      <c r="E413" s="17">
        <v>1246.9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13">
        <f>D414/D413*100</f>
        <v>100</v>
      </c>
    </row>
    <row r="414" spans="1:11" ht="15.75" customHeight="1">
      <c r="A414" s="96"/>
      <c r="B414" s="125"/>
      <c r="C414" s="9" t="s">
        <v>13</v>
      </c>
      <c r="D414" s="17">
        <f t="shared" si="58"/>
        <v>1246.9</v>
      </c>
      <c r="E414" s="17">
        <v>1246.9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12"/>
    </row>
    <row r="415" spans="1:11" ht="15.75" customHeight="1">
      <c r="A415" s="96"/>
      <c r="B415" s="124" t="s">
        <v>31</v>
      </c>
      <c r="C415" s="9" t="s">
        <v>12</v>
      </c>
      <c r="D415" s="17">
        <f t="shared" si="58"/>
        <v>7180.96</v>
      </c>
      <c r="E415" s="17">
        <v>7180.96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13">
        <f>D416/D415*100</f>
        <v>128.23466500300796</v>
      </c>
    </row>
    <row r="416" spans="1:11" ht="15.75" customHeight="1">
      <c r="A416" s="96"/>
      <c r="B416" s="125"/>
      <c r="C416" s="9" t="s">
        <v>13</v>
      </c>
      <c r="D416" s="17">
        <f t="shared" si="58"/>
        <v>9208.48</v>
      </c>
      <c r="E416" s="17">
        <v>9208.48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12"/>
    </row>
    <row r="417" spans="1:11" ht="60" customHeight="1">
      <c r="A417" s="96"/>
      <c r="B417" s="114" t="s">
        <v>99</v>
      </c>
      <c r="C417" s="9" t="s">
        <v>12</v>
      </c>
      <c r="D417" s="17">
        <f t="shared" si="58"/>
        <v>4000000</v>
      </c>
      <c r="E417" s="17">
        <v>0</v>
      </c>
      <c r="F417" s="17">
        <v>0</v>
      </c>
      <c r="G417" s="17">
        <v>0</v>
      </c>
      <c r="H417" s="17">
        <v>4000000</v>
      </c>
      <c r="I417" s="17">
        <v>0</v>
      </c>
      <c r="J417" s="17">
        <v>4000000</v>
      </c>
      <c r="K417" s="113">
        <f>D418/D417*100</f>
        <v>56.490404500000004</v>
      </c>
    </row>
    <row r="418" spans="1:11" ht="56.25" customHeight="1">
      <c r="A418" s="97"/>
      <c r="B418" s="115"/>
      <c r="C418" s="20" t="s">
        <v>13</v>
      </c>
      <c r="D418" s="21">
        <f t="shared" si="58"/>
        <v>2259616.18</v>
      </c>
      <c r="E418" s="21">
        <v>0</v>
      </c>
      <c r="F418" s="21">
        <v>0</v>
      </c>
      <c r="G418" s="21">
        <v>0</v>
      </c>
      <c r="H418" s="21">
        <v>2259616.18</v>
      </c>
      <c r="I418" s="21">
        <v>0</v>
      </c>
      <c r="J418" s="21">
        <v>2259616.18</v>
      </c>
      <c r="K418" s="147"/>
    </row>
    <row r="419" spans="1:11" ht="18.75" customHeight="1">
      <c r="A419" s="98" t="s">
        <v>57</v>
      </c>
      <c r="B419" s="192" t="s">
        <v>58</v>
      </c>
      <c r="C419" s="30" t="s">
        <v>12</v>
      </c>
      <c r="D419" s="60">
        <f>D421+D423+D425+D427+D429</f>
        <v>479624.67000000004</v>
      </c>
      <c r="E419" s="60">
        <f aca="true" t="shared" si="59" ref="E419:J419">E421+E423+E425+E427+E429</f>
        <v>100552.96</v>
      </c>
      <c r="F419" s="60">
        <f t="shared" si="59"/>
        <v>95000</v>
      </c>
      <c r="G419" s="60">
        <f t="shared" si="59"/>
        <v>0</v>
      </c>
      <c r="H419" s="60">
        <f t="shared" si="59"/>
        <v>379071.71</v>
      </c>
      <c r="I419" s="60">
        <f t="shared" si="59"/>
        <v>0</v>
      </c>
      <c r="J419" s="60">
        <f t="shared" si="59"/>
        <v>348338.71</v>
      </c>
      <c r="K419" s="160">
        <f>D420/D419*100</f>
        <v>100</v>
      </c>
    </row>
    <row r="420" spans="1:11" ht="21" customHeight="1">
      <c r="A420" s="98"/>
      <c r="B420" s="192"/>
      <c r="C420" s="30" t="s">
        <v>13</v>
      </c>
      <c r="D420" s="60">
        <f>D422+D424+D426+D428+D430</f>
        <v>479624.67000000004</v>
      </c>
      <c r="E420" s="60">
        <f aca="true" t="shared" si="60" ref="E420:J420">E422+E424+E426+E428+E430</f>
        <v>100552.96</v>
      </c>
      <c r="F420" s="60">
        <f t="shared" si="60"/>
        <v>95000</v>
      </c>
      <c r="G420" s="60">
        <f t="shared" si="60"/>
        <v>0</v>
      </c>
      <c r="H420" s="60">
        <f t="shared" si="60"/>
        <v>379071.71</v>
      </c>
      <c r="I420" s="60">
        <f t="shared" si="60"/>
        <v>0</v>
      </c>
      <c r="J420" s="60">
        <f t="shared" si="60"/>
        <v>348338.71</v>
      </c>
      <c r="K420" s="160" t="e">
        <f>#REF!/D420*100</f>
        <v>#REF!</v>
      </c>
    </row>
    <row r="421" spans="1:11" ht="28.5" customHeight="1">
      <c r="A421" s="89"/>
      <c r="B421" s="130" t="s">
        <v>59</v>
      </c>
      <c r="C421" s="18" t="s">
        <v>12</v>
      </c>
      <c r="D421" s="39">
        <f aca="true" t="shared" si="61" ref="D421:D430">E421+H421</f>
        <v>15000</v>
      </c>
      <c r="E421" s="39">
        <v>15000</v>
      </c>
      <c r="F421" s="39">
        <v>15000</v>
      </c>
      <c r="G421" s="17">
        <v>0</v>
      </c>
      <c r="H421" s="17">
        <v>0</v>
      </c>
      <c r="I421" s="17">
        <v>0</v>
      </c>
      <c r="J421" s="17">
        <v>0</v>
      </c>
      <c r="K421" s="153">
        <f>D422/D421*100</f>
        <v>100</v>
      </c>
    </row>
    <row r="422" spans="1:11" ht="30" customHeight="1">
      <c r="A422" s="90"/>
      <c r="B422" s="133"/>
      <c r="C422" s="20" t="s">
        <v>13</v>
      </c>
      <c r="D422" s="77">
        <f t="shared" si="61"/>
        <v>15000</v>
      </c>
      <c r="E422" s="77">
        <v>15000</v>
      </c>
      <c r="F422" s="77">
        <v>15000</v>
      </c>
      <c r="G422" s="21">
        <v>0</v>
      </c>
      <c r="H422" s="21">
        <v>0</v>
      </c>
      <c r="I422" s="21">
        <v>0</v>
      </c>
      <c r="J422" s="21">
        <v>0</v>
      </c>
      <c r="K422" s="147"/>
    </row>
    <row r="423" spans="1:11" ht="30" customHeight="1">
      <c r="A423" s="90"/>
      <c r="B423" s="139" t="s">
        <v>68</v>
      </c>
      <c r="C423" s="22" t="s">
        <v>12</v>
      </c>
      <c r="D423" s="68">
        <f t="shared" si="61"/>
        <v>80000</v>
      </c>
      <c r="E423" s="68">
        <v>80000</v>
      </c>
      <c r="F423" s="68">
        <v>80000</v>
      </c>
      <c r="G423" s="23">
        <v>0</v>
      </c>
      <c r="H423" s="23">
        <v>0</v>
      </c>
      <c r="I423" s="23">
        <v>0</v>
      </c>
      <c r="J423" s="23">
        <v>0</v>
      </c>
      <c r="K423" s="111">
        <f>D424/D423*100</f>
        <v>100</v>
      </c>
    </row>
    <row r="424" spans="1:11" ht="31.5" customHeight="1">
      <c r="A424" s="91"/>
      <c r="B424" s="139"/>
      <c r="C424" s="22" t="s">
        <v>13</v>
      </c>
      <c r="D424" s="68">
        <f t="shared" si="61"/>
        <v>80000</v>
      </c>
      <c r="E424" s="68">
        <v>80000</v>
      </c>
      <c r="F424" s="68">
        <v>80000</v>
      </c>
      <c r="G424" s="23">
        <v>0</v>
      </c>
      <c r="H424" s="23">
        <v>0</v>
      </c>
      <c r="I424" s="23">
        <v>0</v>
      </c>
      <c r="J424" s="23">
        <v>0</v>
      </c>
      <c r="K424" s="111"/>
    </row>
    <row r="425" spans="1:11" ht="15" customHeight="1">
      <c r="A425" s="89"/>
      <c r="B425" s="143" t="s">
        <v>109</v>
      </c>
      <c r="C425" s="22" t="s">
        <v>12</v>
      </c>
      <c r="D425" s="68">
        <f t="shared" si="61"/>
        <v>5552.96</v>
      </c>
      <c r="E425" s="68">
        <v>5552.96</v>
      </c>
      <c r="F425" s="68">
        <v>0</v>
      </c>
      <c r="G425" s="23">
        <v>0</v>
      </c>
      <c r="H425" s="23">
        <v>0</v>
      </c>
      <c r="I425" s="23">
        <v>0</v>
      </c>
      <c r="J425" s="23">
        <v>0</v>
      </c>
      <c r="K425" s="111">
        <f>D426/D425*100</f>
        <v>100</v>
      </c>
    </row>
    <row r="426" spans="1:11" ht="15" customHeight="1">
      <c r="A426" s="90"/>
      <c r="B426" s="143"/>
      <c r="C426" s="22" t="s">
        <v>13</v>
      </c>
      <c r="D426" s="68">
        <f t="shared" si="61"/>
        <v>5552.96</v>
      </c>
      <c r="E426" s="68">
        <v>5552.96</v>
      </c>
      <c r="F426" s="68">
        <v>0</v>
      </c>
      <c r="G426" s="23">
        <v>0</v>
      </c>
      <c r="H426" s="23">
        <v>0</v>
      </c>
      <c r="I426" s="23">
        <v>0</v>
      </c>
      <c r="J426" s="23">
        <v>0</v>
      </c>
      <c r="K426" s="111"/>
    </row>
    <row r="427" spans="1:11" ht="66.75" customHeight="1">
      <c r="A427" s="90"/>
      <c r="B427" s="114" t="s">
        <v>99</v>
      </c>
      <c r="C427" s="18" t="s">
        <v>12</v>
      </c>
      <c r="D427" s="59">
        <f t="shared" si="61"/>
        <v>348338.71</v>
      </c>
      <c r="E427" s="59">
        <v>0</v>
      </c>
      <c r="F427" s="59">
        <v>0</v>
      </c>
      <c r="G427" s="19">
        <v>0</v>
      </c>
      <c r="H427" s="19">
        <v>348338.71</v>
      </c>
      <c r="I427" s="19">
        <v>0</v>
      </c>
      <c r="J427" s="19">
        <v>348338.71</v>
      </c>
      <c r="K427" s="147">
        <f>D428/D427*100</f>
        <v>100</v>
      </c>
    </row>
    <row r="428" spans="1:11" ht="53.25" customHeight="1">
      <c r="A428" s="90"/>
      <c r="B428" s="115"/>
      <c r="C428" s="9" t="s">
        <v>13</v>
      </c>
      <c r="D428" s="39">
        <f t="shared" si="61"/>
        <v>348338.71</v>
      </c>
      <c r="E428" s="39">
        <v>0</v>
      </c>
      <c r="F428" s="39">
        <v>0</v>
      </c>
      <c r="G428" s="17">
        <v>0</v>
      </c>
      <c r="H428" s="17">
        <v>348338.71</v>
      </c>
      <c r="I428" s="17">
        <v>0</v>
      </c>
      <c r="J428" s="17">
        <v>348338.71</v>
      </c>
      <c r="K428" s="112"/>
    </row>
    <row r="429" spans="1:11" ht="19.5" customHeight="1">
      <c r="A429" s="90"/>
      <c r="B429" s="116" t="s">
        <v>124</v>
      </c>
      <c r="C429" s="18" t="s">
        <v>12</v>
      </c>
      <c r="D429" s="39">
        <f t="shared" si="61"/>
        <v>30733</v>
      </c>
      <c r="E429" s="39">
        <v>0</v>
      </c>
      <c r="F429" s="39">
        <v>0</v>
      </c>
      <c r="G429" s="17">
        <v>0</v>
      </c>
      <c r="H429" s="17">
        <v>30733</v>
      </c>
      <c r="I429" s="17">
        <v>0</v>
      </c>
      <c r="J429" s="17">
        <v>0</v>
      </c>
      <c r="K429" s="113">
        <f>D430/D429*100</f>
        <v>100</v>
      </c>
    </row>
    <row r="430" spans="1:11" ht="22.5" customHeight="1">
      <c r="A430" s="91"/>
      <c r="B430" s="117"/>
      <c r="C430" s="9" t="s">
        <v>13</v>
      </c>
      <c r="D430" s="39">
        <f t="shared" si="61"/>
        <v>30733</v>
      </c>
      <c r="E430" s="39">
        <v>0</v>
      </c>
      <c r="F430" s="39">
        <v>0</v>
      </c>
      <c r="G430" s="17">
        <v>0</v>
      </c>
      <c r="H430" s="17">
        <v>30733</v>
      </c>
      <c r="I430" s="17">
        <v>0</v>
      </c>
      <c r="J430" s="17">
        <v>0</v>
      </c>
      <c r="K430" s="112"/>
    </row>
    <row r="431" spans="1:11" ht="19.5" customHeight="1">
      <c r="A431" s="237" t="s">
        <v>60</v>
      </c>
      <c r="B431" s="190" t="s">
        <v>61</v>
      </c>
      <c r="C431" s="6" t="s">
        <v>12</v>
      </c>
      <c r="D431" s="38">
        <f>D433+D435+D437+D439</f>
        <v>3684500</v>
      </c>
      <c r="E431" s="38">
        <f aca="true" t="shared" si="62" ref="E431:J431">E433+E435+E437+E439</f>
        <v>3684500</v>
      </c>
      <c r="F431" s="38">
        <f t="shared" si="62"/>
        <v>0</v>
      </c>
      <c r="G431" s="38">
        <f t="shared" si="62"/>
        <v>0</v>
      </c>
      <c r="H431" s="38">
        <f t="shared" si="62"/>
        <v>0</v>
      </c>
      <c r="I431" s="38">
        <f t="shared" si="62"/>
        <v>0</v>
      </c>
      <c r="J431" s="38">
        <f t="shared" si="62"/>
        <v>0</v>
      </c>
      <c r="K431" s="164">
        <f>D432/D431*100</f>
        <v>98.91231456099878</v>
      </c>
    </row>
    <row r="432" spans="1:11" ht="33" customHeight="1">
      <c r="A432" s="108"/>
      <c r="B432" s="191"/>
      <c r="C432" s="28" t="s">
        <v>13</v>
      </c>
      <c r="D432" s="67">
        <f>D436+D438+D440+D434</f>
        <v>3644424.23</v>
      </c>
      <c r="E432" s="67">
        <f aca="true" t="shared" si="63" ref="E432:J432">E436+E438+E440+E434</f>
        <v>3644424.23</v>
      </c>
      <c r="F432" s="67">
        <f t="shared" si="63"/>
        <v>0</v>
      </c>
      <c r="G432" s="67">
        <f t="shared" si="63"/>
        <v>0</v>
      </c>
      <c r="H432" s="67">
        <f t="shared" si="63"/>
        <v>0</v>
      </c>
      <c r="I432" s="67">
        <f t="shared" si="63"/>
        <v>0</v>
      </c>
      <c r="J432" s="67">
        <f t="shared" si="63"/>
        <v>0</v>
      </c>
      <c r="K432" s="177" t="e">
        <f>#REF!/D432*100</f>
        <v>#REF!</v>
      </c>
    </row>
    <row r="433" spans="1:11" ht="42.75" customHeight="1">
      <c r="A433" s="89"/>
      <c r="B433" s="139" t="s">
        <v>75</v>
      </c>
      <c r="C433" s="22" t="s">
        <v>12</v>
      </c>
      <c r="D433" s="23">
        <f aca="true" t="shared" si="64" ref="D433:D440">E433+H433</f>
        <v>222000</v>
      </c>
      <c r="E433" s="68">
        <v>222000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111">
        <f>D434/D433*100</f>
        <v>99.68462162162162</v>
      </c>
    </row>
    <row r="434" spans="1:11" ht="52.5" customHeight="1">
      <c r="A434" s="90"/>
      <c r="B434" s="139"/>
      <c r="C434" s="22" t="s">
        <v>13</v>
      </c>
      <c r="D434" s="23">
        <f t="shared" si="64"/>
        <v>221299.86</v>
      </c>
      <c r="E434" s="68">
        <v>221299.86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111"/>
    </row>
    <row r="435" spans="1:11" ht="15" customHeight="1">
      <c r="A435" s="90"/>
      <c r="B435" s="118" t="s">
        <v>31</v>
      </c>
      <c r="C435" s="22" t="s">
        <v>12</v>
      </c>
      <c r="D435" s="23">
        <f t="shared" si="64"/>
        <v>3215000</v>
      </c>
      <c r="E435" s="23">
        <v>3215000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111">
        <f>D436/D435*100</f>
        <v>99.2552696734059</v>
      </c>
    </row>
    <row r="436" spans="1:11" ht="15.75" customHeight="1">
      <c r="A436" s="90"/>
      <c r="B436" s="118"/>
      <c r="C436" s="22" t="s">
        <v>13</v>
      </c>
      <c r="D436" s="23">
        <f t="shared" si="64"/>
        <v>3191056.92</v>
      </c>
      <c r="E436" s="23">
        <v>3191056.92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111"/>
    </row>
    <row r="437" spans="1:11" ht="15" customHeight="1">
      <c r="A437" s="90"/>
      <c r="B437" s="119" t="s">
        <v>72</v>
      </c>
      <c r="C437" s="49" t="s">
        <v>12</v>
      </c>
      <c r="D437" s="50">
        <f t="shared" si="64"/>
        <v>2500</v>
      </c>
      <c r="E437" s="50">
        <v>2500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142">
        <f>D438/D437*100</f>
        <v>138.5996</v>
      </c>
    </row>
    <row r="438" spans="1:11" ht="15.75" customHeight="1">
      <c r="A438" s="90"/>
      <c r="B438" s="120"/>
      <c r="C438" s="22" t="s">
        <v>13</v>
      </c>
      <c r="D438" s="23">
        <f t="shared" si="64"/>
        <v>3464.99</v>
      </c>
      <c r="E438" s="23">
        <v>3464.99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111"/>
    </row>
    <row r="439" spans="1:11" ht="15" customHeight="1">
      <c r="A439" s="90"/>
      <c r="B439" s="119" t="s">
        <v>20</v>
      </c>
      <c r="C439" s="18" t="s">
        <v>12</v>
      </c>
      <c r="D439" s="19">
        <f t="shared" si="64"/>
        <v>245000</v>
      </c>
      <c r="E439" s="19">
        <v>245000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12">
        <f>D440/D439*100</f>
        <v>93.30712653061224</v>
      </c>
    </row>
    <row r="440" spans="1:11" ht="16.5" customHeight="1">
      <c r="A440" s="91"/>
      <c r="B440" s="120"/>
      <c r="C440" s="9" t="s">
        <v>13</v>
      </c>
      <c r="D440" s="17">
        <f t="shared" si="64"/>
        <v>228602.46</v>
      </c>
      <c r="E440" s="17">
        <v>228602.46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21"/>
    </row>
    <row r="441" spans="1:11" ht="18.75" customHeight="1">
      <c r="A441" s="237" t="s">
        <v>62</v>
      </c>
      <c r="B441" s="189" t="s">
        <v>63</v>
      </c>
      <c r="C441" s="6" t="s">
        <v>12</v>
      </c>
      <c r="D441" s="8">
        <f>D443+D445+D447+D449+D451+D453</f>
        <v>3625536.58</v>
      </c>
      <c r="E441" s="8">
        <f aca="true" t="shared" si="65" ref="E441:J441">E443+E445+E447+E449+E451+E453</f>
        <v>3450465.58</v>
      </c>
      <c r="F441" s="8">
        <f t="shared" si="65"/>
        <v>0</v>
      </c>
      <c r="G441" s="8">
        <f t="shared" si="65"/>
        <v>0</v>
      </c>
      <c r="H441" s="8">
        <f t="shared" si="65"/>
        <v>175071</v>
      </c>
      <c r="I441" s="8">
        <f t="shared" si="65"/>
        <v>175071</v>
      </c>
      <c r="J441" s="8">
        <f t="shared" si="65"/>
        <v>0</v>
      </c>
      <c r="K441" s="164">
        <f>D442/D441*100</f>
        <v>100.68120785585894</v>
      </c>
    </row>
    <row r="442" spans="1:11" ht="16.5" customHeight="1">
      <c r="A442" s="108"/>
      <c r="B442" s="189"/>
      <c r="C442" s="6" t="s">
        <v>13</v>
      </c>
      <c r="D442" s="8">
        <f>D444+D446+D448+D450+D452+D454</f>
        <v>3650234.02</v>
      </c>
      <c r="E442" s="8">
        <f aca="true" t="shared" si="66" ref="E442:J442">E444+E446+E448+E450+E452+E454</f>
        <v>3475163.02</v>
      </c>
      <c r="F442" s="8">
        <f t="shared" si="66"/>
        <v>0</v>
      </c>
      <c r="G442" s="8">
        <f t="shared" si="66"/>
        <v>0</v>
      </c>
      <c r="H442" s="8">
        <f t="shared" si="66"/>
        <v>175071</v>
      </c>
      <c r="I442" s="8">
        <f t="shared" si="66"/>
        <v>175071</v>
      </c>
      <c r="J442" s="8">
        <f t="shared" si="66"/>
        <v>0</v>
      </c>
      <c r="K442" s="164"/>
    </row>
    <row r="443" spans="1:11" ht="15.75" customHeight="1">
      <c r="A443" s="92"/>
      <c r="B443" s="120" t="s">
        <v>19</v>
      </c>
      <c r="C443" s="9" t="s">
        <v>12</v>
      </c>
      <c r="D443" s="10">
        <f>E443+H443</f>
        <v>50000</v>
      </c>
      <c r="E443" s="10">
        <v>50000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21">
        <f>D444/D443*100</f>
        <v>85.1</v>
      </c>
    </row>
    <row r="444" spans="1:11" ht="15" customHeight="1">
      <c r="A444" s="122"/>
      <c r="B444" s="120"/>
      <c r="C444" s="9" t="s">
        <v>13</v>
      </c>
      <c r="D444" s="17">
        <f>E444+H444</f>
        <v>42550</v>
      </c>
      <c r="E444" s="17">
        <v>42550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21"/>
    </row>
    <row r="445" spans="1:11" ht="16.5" customHeight="1">
      <c r="A445" s="122"/>
      <c r="B445" s="183" t="s">
        <v>104</v>
      </c>
      <c r="C445" s="9" t="s">
        <v>12</v>
      </c>
      <c r="D445" s="17">
        <f>E445+H445</f>
        <v>500</v>
      </c>
      <c r="E445" s="17">
        <v>500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21">
        <f>D446/D445*100</f>
        <v>100</v>
      </c>
    </row>
    <row r="446" spans="1:11" ht="16.5" customHeight="1">
      <c r="A446" s="122"/>
      <c r="B446" s="125"/>
      <c r="C446" s="9" t="s">
        <v>13</v>
      </c>
      <c r="D446" s="17">
        <f>SUM(E446:H446)</f>
        <v>500</v>
      </c>
      <c r="E446" s="17">
        <v>500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21"/>
    </row>
    <row r="447" spans="1:11" ht="14.25" customHeight="1">
      <c r="A447" s="122"/>
      <c r="B447" s="120" t="s">
        <v>31</v>
      </c>
      <c r="C447" s="9" t="s">
        <v>12</v>
      </c>
      <c r="D447" s="17">
        <f>E447+H447</f>
        <v>1229327.92</v>
      </c>
      <c r="E447" s="17">
        <v>1229327.92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21">
        <f>D448/D447*100</f>
        <v>100</v>
      </c>
    </row>
    <row r="448" spans="1:11" ht="12" customHeight="1">
      <c r="A448" s="122"/>
      <c r="B448" s="138"/>
      <c r="C448" s="20" t="s">
        <v>13</v>
      </c>
      <c r="D448" s="21">
        <f>E448+H448</f>
        <v>1229327.92</v>
      </c>
      <c r="E448" s="21">
        <v>1229327.92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113"/>
    </row>
    <row r="449" spans="1:11" ht="21" customHeight="1">
      <c r="A449" s="122"/>
      <c r="B449" s="118" t="s">
        <v>72</v>
      </c>
      <c r="C449" s="22" t="s">
        <v>12</v>
      </c>
      <c r="D449" s="23">
        <f>E449+H449</f>
        <v>13773.59</v>
      </c>
      <c r="E449" s="23">
        <v>13773.59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111">
        <f>D450/D449*100</f>
        <v>98.51883205467855</v>
      </c>
    </row>
    <row r="450" spans="1:11" ht="19.5" customHeight="1">
      <c r="A450" s="123"/>
      <c r="B450" s="118"/>
      <c r="C450" s="22" t="s">
        <v>13</v>
      </c>
      <c r="D450" s="23">
        <f>SUM(E450:H450)</f>
        <v>13569.58</v>
      </c>
      <c r="E450" s="23">
        <v>13569.58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111"/>
    </row>
    <row r="451" spans="1:11" ht="22.5" customHeight="1">
      <c r="A451" s="92"/>
      <c r="B451" s="118" t="s">
        <v>20</v>
      </c>
      <c r="C451" s="22" t="s">
        <v>12</v>
      </c>
      <c r="D451" s="23">
        <f>E451+H451</f>
        <v>2156864.07</v>
      </c>
      <c r="E451" s="23">
        <v>2156864.07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111">
        <f>D452/D451*100</f>
        <v>101.49992994227031</v>
      </c>
    </row>
    <row r="452" spans="1:11" ht="20.25" customHeight="1">
      <c r="A452" s="93"/>
      <c r="B452" s="118"/>
      <c r="C452" s="22" t="s">
        <v>13</v>
      </c>
      <c r="D452" s="23">
        <f>E452+H452</f>
        <v>2189215.52</v>
      </c>
      <c r="E452" s="23">
        <v>2189215.52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111"/>
    </row>
    <row r="453" spans="1:11" ht="39" customHeight="1">
      <c r="A453" s="93"/>
      <c r="B453" s="141" t="s">
        <v>111</v>
      </c>
      <c r="C453" s="49" t="s">
        <v>12</v>
      </c>
      <c r="D453" s="50">
        <f>E453+H453</f>
        <v>175071</v>
      </c>
      <c r="E453" s="46">
        <v>0</v>
      </c>
      <c r="F453" s="46">
        <v>0</v>
      </c>
      <c r="G453" s="46">
        <v>0</v>
      </c>
      <c r="H453" s="50">
        <v>175071</v>
      </c>
      <c r="I453" s="50">
        <v>175071</v>
      </c>
      <c r="J453" s="50">
        <v>0</v>
      </c>
      <c r="K453" s="112">
        <f>D454/D453*100</f>
        <v>100</v>
      </c>
    </row>
    <row r="454" spans="1:11" ht="42" customHeight="1" thickBot="1">
      <c r="A454" s="188"/>
      <c r="B454" s="148"/>
      <c r="C454" s="63" t="s">
        <v>13</v>
      </c>
      <c r="D454" s="41">
        <f>E454+H454</f>
        <v>175071</v>
      </c>
      <c r="E454" s="21">
        <v>0</v>
      </c>
      <c r="F454" s="21">
        <v>0</v>
      </c>
      <c r="G454" s="21">
        <v>0</v>
      </c>
      <c r="H454" s="41">
        <v>175071</v>
      </c>
      <c r="I454" s="23">
        <v>175071</v>
      </c>
      <c r="J454" s="41">
        <v>0</v>
      </c>
      <c r="K454" s="113"/>
    </row>
    <row r="455" spans="1:11" ht="24" customHeight="1" thickBot="1" thickTop="1">
      <c r="A455" s="187" t="s">
        <v>125</v>
      </c>
      <c r="B455" s="187"/>
      <c r="C455" s="70" t="s">
        <v>12</v>
      </c>
      <c r="D455" s="71">
        <f>D19+D25+D53+D81+D91+D95+D135+D139+D167+D209+D221+D263+D271+D311+D329+D391+D431+D441+D419+D163+D355</f>
        <v>960336764.9</v>
      </c>
      <c r="E455" s="71">
        <f aca="true" t="shared" si="67" ref="E455:J455">E19+E25+E53+E81+E91+E95+E135+E139+E167+E209+E221+E263+E271+E311+E329+E391+E431+E441+E419+E163+E355</f>
        <v>909217937.1700001</v>
      </c>
      <c r="F455" s="71">
        <f t="shared" si="67"/>
        <v>145115653.88</v>
      </c>
      <c r="G455" s="71">
        <f t="shared" si="67"/>
        <v>4707444.09</v>
      </c>
      <c r="H455" s="71">
        <f t="shared" si="67"/>
        <v>51118827.73</v>
      </c>
      <c r="I455" s="71">
        <f t="shared" si="67"/>
        <v>5544984.090000001</v>
      </c>
      <c r="J455" s="71">
        <f t="shared" si="67"/>
        <v>38874952.24</v>
      </c>
      <c r="K455" s="186">
        <f>D456/D455*100</f>
        <v>101.29042541876343</v>
      </c>
    </row>
    <row r="456" spans="1:11" ht="24.75" customHeight="1" thickBot="1" thickTop="1">
      <c r="A456" s="187"/>
      <c r="B456" s="187"/>
      <c r="C456" s="70" t="s">
        <v>13</v>
      </c>
      <c r="D456" s="72">
        <f>D20+D26+D54+D82+D92+D96+D136+D140+D168+D210+D222+D264+D272+D312+D330+D392+D432+D442+D420+D164+D356</f>
        <v>972729194.6199999</v>
      </c>
      <c r="E456" s="72">
        <f aca="true" t="shared" si="68" ref="E456:J456">E20+E26+E54+E82+E92+E96+E136+E140+E168+E210+E222+E264+E272+E312+E330+E392+E432+E442+E420+E164+E356</f>
        <v>925225325.14</v>
      </c>
      <c r="F456" s="72">
        <f t="shared" si="68"/>
        <v>144665534.35</v>
      </c>
      <c r="G456" s="72">
        <f t="shared" si="68"/>
        <v>4480911.34</v>
      </c>
      <c r="H456" s="72">
        <f t="shared" si="68"/>
        <v>47503869.480000004</v>
      </c>
      <c r="I456" s="72">
        <f t="shared" si="68"/>
        <v>5538862.850000001</v>
      </c>
      <c r="J456" s="72">
        <f t="shared" si="68"/>
        <v>35819497.440000005</v>
      </c>
      <c r="K456" s="186"/>
    </row>
    <row r="457" spans="1:11" ht="32.25" customHeight="1" thickTop="1">
      <c r="A457" s="257" t="s">
        <v>130</v>
      </c>
      <c r="B457" s="257"/>
      <c r="C457" s="257"/>
      <c r="D457" s="257"/>
      <c r="E457" s="257"/>
      <c r="F457" s="257"/>
      <c r="G457" s="257"/>
      <c r="H457" s="257"/>
      <c r="I457" s="257"/>
      <c r="J457" s="257"/>
      <c r="K457" s="257"/>
    </row>
    <row r="458" ht="35.25" customHeight="1">
      <c r="G458" s="42"/>
    </row>
    <row r="459" spans="1:10" ht="14.25" customHeight="1">
      <c r="A459" s="43"/>
      <c r="B459" s="43"/>
      <c r="C459" s="43"/>
      <c r="D459" s="44"/>
      <c r="E459" s="44"/>
      <c r="F459" s="44"/>
      <c r="G459" s="44"/>
      <c r="H459" s="44"/>
      <c r="I459" s="44"/>
      <c r="J459" s="44"/>
    </row>
    <row r="460" spans="1:10" ht="21" customHeight="1">
      <c r="A460" s="43"/>
      <c r="B460" s="43"/>
      <c r="C460" s="43"/>
      <c r="D460" s="44"/>
      <c r="E460" s="44"/>
      <c r="F460" s="44"/>
      <c r="G460" s="44"/>
      <c r="H460" s="44"/>
      <c r="I460" s="44"/>
      <c r="J460" s="44"/>
    </row>
    <row r="461" spans="1:10" ht="16.5" customHeight="1">
      <c r="A461" s="43"/>
      <c r="B461" s="43"/>
      <c r="C461" s="43"/>
      <c r="D461" s="44"/>
      <c r="E461" s="44"/>
      <c r="F461" s="44"/>
      <c r="G461" s="44"/>
      <c r="H461" s="44"/>
      <c r="I461" s="44"/>
      <c r="J461" s="44"/>
    </row>
    <row r="462" spans="1:10" ht="23.25" customHeight="1">
      <c r="A462" s="43"/>
      <c r="B462" s="43"/>
      <c r="C462" s="43"/>
      <c r="D462" s="44"/>
      <c r="E462" s="44"/>
      <c r="F462" s="44"/>
      <c r="G462" s="44"/>
      <c r="H462" s="44"/>
      <c r="I462" s="44"/>
      <c r="J462" s="44"/>
    </row>
    <row r="463" spans="1:10" ht="24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1:10" ht="15">
      <c r="A464" s="14"/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1:10" ht="9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1:10" ht="21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1:10" ht="15">
      <c r="A467" s="43"/>
      <c r="B467" s="43"/>
      <c r="C467" s="43"/>
      <c r="D467" s="44"/>
      <c r="E467" s="44"/>
      <c r="F467" s="44"/>
      <c r="G467" s="44"/>
      <c r="H467" s="44"/>
      <c r="I467" s="44"/>
      <c r="J467" s="44"/>
    </row>
    <row r="468" spans="1:10" ht="15">
      <c r="A468" s="43"/>
      <c r="B468" s="43"/>
      <c r="C468" s="43"/>
      <c r="D468" s="44"/>
      <c r="E468" s="44"/>
      <c r="F468" s="44"/>
      <c r="G468" s="44"/>
      <c r="H468" s="44"/>
      <c r="I468" s="44"/>
      <c r="J468" s="44"/>
    </row>
    <row r="469" spans="1:10" ht="21.75" customHeight="1">
      <c r="A469" s="43"/>
      <c r="B469" s="43"/>
      <c r="C469" s="43"/>
      <c r="D469" s="44"/>
      <c r="E469" s="44"/>
      <c r="F469" s="44"/>
      <c r="G469" s="44"/>
      <c r="H469" s="44"/>
      <c r="I469" s="44"/>
      <c r="J469" s="44"/>
    </row>
    <row r="470" spans="1:10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</row>
    <row r="471" spans="1:10" ht="15">
      <c r="A471" s="45"/>
      <c r="B471" s="45"/>
      <c r="C471" s="45"/>
      <c r="D471" s="45"/>
      <c r="E471" s="45"/>
      <c r="F471" s="45"/>
      <c r="G471" s="45"/>
      <c r="H471" s="45"/>
      <c r="I471" s="45"/>
      <c r="J471" s="45"/>
    </row>
    <row r="472" spans="1:10" ht="15">
      <c r="A472" s="45"/>
      <c r="B472" s="45"/>
      <c r="C472" s="45"/>
      <c r="D472" s="45"/>
      <c r="E472" s="45"/>
      <c r="F472" s="45"/>
      <c r="G472" s="45"/>
      <c r="H472" s="45"/>
      <c r="I472" s="45"/>
      <c r="J472" s="45"/>
    </row>
    <row r="473" spans="1:10" ht="15">
      <c r="A473" s="45"/>
      <c r="B473" s="45"/>
      <c r="C473" s="45"/>
      <c r="D473" s="45"/>
      <c r="E473" s="45"/>
      <c r="F473" s="45"/>
      <c r="G473" s="45"/>
      <c r="H473" s="45"/>
      <c r="I473" s="45"/>
      <c r="J473" s="45"/>
    </row>
    <row r="474" spans="1:10" ht="15">
      <c r="A474" s="45"/>
      <c r="B474" s="45"/>
      <c r="C474" s="45"/>
      <c r="D474" s="45"/>
      <c r="E474" s="45"/>
      <c r="F474" s="45"/>
      <c r="G474" s="45"/>
      <c r="H474" s="45"/>
      <c r="I474" s="45"/>
      <c r="J474" s="45"/>
    </row>
    <row r="475" spans="1:10" ht="15">
      <c r="A475" s="45"/>
      <c r="B475" s="45"/>
      <c r="C475" s="45"/>
      <c r="D475" s="45"/>
      <c r="E475" s="45"/>
      <c r="F475" s="45"/>
      <c r="G475" s="45"/>
      <c r="H475" s="45"/>
      <c r="I475" s="45"/>
      <c r="J475" s="45"/>
    </row>
    <row r="476" spans="1:10" ht="15">
      <c r="A476" s="45"/>
      <c r="B476" s="45"/>
      <c r="C476" s="45"/>
      <c r="D476" s="45"/>
      <c r="E476" s="45"/>
      <c r="F476" s="45"/>
      <c r="G476" s="45"/>
      <c r="H476" s="45"/>
      <c r="I476" s="45"/>
      <c r="J476" s="45"/>
    </row>
    <row r="477" spans="1:10" ht="15">
      <c r="A477" s="45"/>
      <c r="B477" s="45"/>
      <c r="C477" s="45"/>
      <c r="D477" s="45"/>
      <c r="E477" s="45"/>
      <c r="F477" s="45"/>
      <c r="G477" s="45"/>
      <c r="H477" s="45"/>
      <c r="I477" s="45"/>
      <c r="J477" s="45"/>
    </row>
    <row r="478" spans="1:10" ht="15">
      <c r="A478" s="45"/>
      <c r="B478" s="45"/>
      <c r="C478" s="45"/>
      <c r="D478" s="45"/>
      <c r="E478" s="45"/>
      <c r="F478" s="45"/>
      <c r="G478" s="45"/>
      <c r="H478" s="45"/>
      <c r="I478" s="45"/>
      <c r="J478" s="45"/>
    </row>
    <row r="479" spans="1:10" ht="15">
      <c r="A479" s="45"/>
      <c r="B479" s="45"/>
      <c r="C479" s="45"/>
      <c r="D479" s="45"/>
      <c r="E479" s="45"/>
      <c r="F479" s="45"/>
      <c r="G479" s="45"/>
      <c r="H479" s="45"/>
      <c r="I479" s="45"/>
      <c r="J479" s="45"/>
    </row>
    <row r="480" spans="1:10" ht="15">
      <c r="A480" s="45"/>
      <c r="B480" s="45"/>
      <c r="C480" s="45"/>
      <c r="D480" s="45"/>
      <c r="E480" s="45"/>
      <c r="F480" s="45"/>
      <c r="G480" s="45"/>
      <c r="H480" s="45"/>
      <c r="I480" s="45"/>
      <c r="J480" s="45"/>
    </row>
    <row r="481" spans="1:10" ht="15">
      <c r="A481" s="45"/>
      <c r="B481" s="45"/>
      <c r="C481" s="45"/>
      <c r="D481" s="45"/>
      <c r="E481" s="45"/>
      <c r="F481" s="45"/>
      <c r="G481" s="45"/>
      <c r="H481" s="45"/>
      <c r="I481" s="45"/>
      <c r="J481" s="45"/>
    </row>
    <row r="482" spans="1:10" ht="15">
      <c r="A482" s="45"/>
      <c r="B482" s="45"/>
      <c r="C482" s="45"/>
      <c r="D482" s="45"/>
      <c r="E482" s="45"/>
      <c r="F482" s="45"/>
      <c r="G482" s="45"/>
      <c r="H482" s="45"/>
      <c r="I482" s="45"/>
      <c r="J482" s="45"/>
    </row>
    <row r="483" spans="1:10" ht="15">
      <c r="A483" s="45"/>
      <c r="B483" s="45"/>
      <c r="C483" s="45"/>
      <c r="D483" s="45"/>
      <c r="E483" s="45"/>
      <c r="F483" s="45"/>
      <c r="G483" s="45"/>
      <c r="H483" s="45"/>
      <c r="I483" s="45"/>
      <c r="J483" s="45"/>
    </row>
    <row r="484" spans="1:10" ht="15">
      <c r="A484" s="45"/>
      <c r="B484" s="45"/>
      <c r="C484" s="45"/>
      <c r="D484" s="45"/>
      <c r="E484" s="45"/>
      <c r="F484" s="45"/>
      <c r="G484" s="45"/>
      <c r="H484" s="45"/>
      <c r="I484" s="45"/>
      <c r="J484" s="45"/>
    </row>
    <row r="485" spans="1:10" ht="15">
      <c r="A485" s="45"/>
      <c r="B485" s="45"/>
      <c r="C485" s="45"/>
      <c r="D485" s="45"/>
      <c r="E485" s="45"/>
      <c r="F485" s="45"/>
      <c r="G485" s="45"/>
      <c r="H485" s="45"/>
      <c r="I485" s="45"/>
      <c r="J485" s="45"/>
    </row>
    <row r="486" spans="1:10" ht="15">
      <c r="A486" s="45"/>
      <c r="B486" s="45"/>
      <c r="C486" s="45"/>
      <c r="D486" s="45"/>
      <c r="E486" s="45"/>
      <c r="F486" s="45"/>
      <c r="G486" s="45"/>
      <c r="H486" s="45"/>
      <c r="I486" s="45"/>
      <c r="J486" s="45"/>
    </row>
    <row r="487" spans="1:10" ht="15">
      <c r="A487" s="45"/>
      <c r="B487" s="45"/>
      <c r="C487" s="45"/>
      <c r="D487" s="45"/>
      <c r="E487" s="45"/>
      <c r="F487" s="45"/>
      <c r="G487" s="45"/>
      <c r="H487" s="45"/>
      <c r="I487" s="45"/>
      <c r="J487" s="45"/>
    </row>
    <row r="488" spans="1:10" ht="15">
      <c r="A488" s="45"/>
      <c r="B488" s="45"/>
      <c r="C488" s="45"/>
      <c r="D488" s="45"/>
      <c r="E488" s="45"/>
      <c r="F488" s="45"/>
      <c r="G488" s="45"/>
      <c r="H488" s="45"/>
      <c r="I488" s="45"/>
      <c r="J488" s="45"/>
    </row>
    <row r="489" spans="1:10" ht="15">
      <c r="A489" s="45"/>
      <c r="B489" s="45"/>
      <c r="C489" s="45"/>
      <c r="D489" s="45"/>
      <c r="E489" s="45"/>
      <c r="F489" s="45"/>
      <c r="G489" s="45"/>
      <c r="H489" s="45"/>
      <c r="I489" s="45"/>
      <c r="J489" s="45"/>
    </row>
    <row r="490" spans="1:10" ht="15">
      <c r="A490" s="45"/>
      <c r="B490" s="45"/>
      <c r="C490" s="45"/>
      <c r="D490" s="45"/>
      <c r="E490" s="45"/>
      <c r="F490" s="45"/>
      <c r="G490" s="45"/>
      <c r="H490" s="45"/>
      <c r="I490" s="45"/>
      <c r="J490" s="45"/>
    </row>
  </sheetData>
  <sheetProtection selectLockedCells="1" selectUnlockedCells="1"/>
  <mergeCells count="512">
    <mergeCell ref="A457:K457"/>
    <mergeCell ref="K291:K292"/>
    <mergeCell ref="K321:K322"/>
    <mergeCell ref="K313:K314"/>
    <mergeCell ref="B305:B306"/>
    <mergeCell ref="K305:K306"/>
    <mergeCell ref="K309:K310"/>
    <mergeCell ref="B319:B320"/>
    <mergeCell ref="K319:K320"/>
    <mergeCell ref="K315:K316"/>
    <mergeCell ref="B275:B276"/>
    <mergeCell ref="B277:B278"/>
    <mergeCell ref="K295:K296"/>
    <mergeCell ref="K297:K298"/>
    <mergeCell ref="K293:K294"/>
    <mergeCell ref="K299:K300"/>
    <mergeCell ref="B299:B300"/>
    <mergeCell ref="B293:B294"/>
    <mergeCell ref="B295:B296"/>
    <mergeCell ref="K257:K258"/>
    <mergeCell ref="K259:K260"/>
    <mergeCell ref="B259:B260"/>
    <mergeCell ref="B261:B262"/>
    <mergeCell ref="B269:B270"/>
    <mergeCell ref="B297:B298"/>
    <mergeCell ref="B271:B272"/>
    <mergeCell ref="B285:B286"/>
    <mergeCell ref="B281:B282"/>
    <mergeCell ref="B291:B292"/>
    <mergeCell ref="K351:K352"/>
    <mergeCell ref="K353:K354"/>
    <mergeCell ref="K357:K358"/>
    <mergeCell ref="K359:K360"/>
    <mergeCell ref="B355:B356"/>
    <mergeCell ref="B357:B358"/>
    <mergeCell ref="K355:K356"/>
    <mergeCell ref="K337:K338"/>
    <mergeCell ref="K341:K342"/>
    <mergeCell ref="K343:K344"/>
    <mergeCell ref="K345:K346"/>
    <mergeCell ref="K347:K348"/>
    <mergeCell ref="K349:K350"/>
    <mergeCell ref="B131:B132"/>
    <mergeCell ref="A431:A432"/>
    <mergeCell ref="A221:A222"/>
    <mergeCell ref="B351:B352"/>
    <mergeCell ref="B325:B326"/>
    <mergeCell ref="B327:B328"/>
    <mergeCell ref="B345:B346"/>
    <mergeCell ref="B347:B348"/>
    <mergeCell ref="B349:B350"/>
    <mergeCell ref="B273:B274"/>
    <mergeCell ref="B127:B128"/>
    <mergeCell ref="B91:B92"/>
    <mergeCell ref="B83:B84"/>
    <mergeCell ref="B79:B80"/>
    <mergeCell ref="B77:B78"/>
    <mergeCell ref="B129:B130"/>
    <mergeCell ref="K125:K126"/>
    <mergeCell ref="A81:A82"/>
    <mergeCell ref="A95:A96"/>
    <mergeCell ref="A55:A78"/>
    <mergeCell ref="A79:A80"/>
    <mergeCell ref="A93:A94"/>
    <mergeCell ref="A91:A92"/>
    <mergeCell ref="B71:B72"/>
    <mergeCell ref="B63:B64"/>
    <mergeCell ref="B67:B68"/>
    <mergeCell ref="B343:B344"/>
    <mergeCell ref="B335:B336"/>
    <mergeCell ref="K137:K138"/>
    <mergeCell ref="B95:B96"/>
    <mergeCell ref="A83:A90"/>
    <mergeCell ref="B125:B126"/>
    <mergeCell ref="B85:B86"/>
    <mergeCell ref="B93:B94"/>
    <mergeCell ref="B109:B110"/>
    <mergeCell ref="B133:B134"/>
    <mergeCell ref="B267:B268"/>
    <mergeCell ref="A391:A392"/>
    <mergeCell ref="K129:K130"/>
    <mergeCell ref="B425:B426"/>
    <mergeCell ref="A311:A312"/>
    <mergeCell ref="A329:A330"/>
    <mergeCell ref="A271:A272"/>
    <mergeCell ref="A355:A356"/>
    <mergeCell ref="B337:B338"/>
    <mergeCell ref="B341:B342"/>
    <mergeCell ref="K111:K112"/>
    <mergeCell ref="K95:K96"/>
    <mergeCell ref="K101:K102"/>
    <mergeCell ref="K107:K108"/>
    <mergeCell ref="A441:A442"/>
    <mergeCell ref="B175:B176"/>
    <mergeCell ref="B137:B138"/>
    <mergeCell ref="B139:B140"/>
    <mergeCell ref="B167:B168"/>
    <mergeCell ref="B159:B160"/>
    <mergeCell ref="K71:K72"/>
    <mergeCell ref="K67:K68"/>
    <mergeCell ref="K93:K94"/>
    <mergeCell ref="K105:K106"/>
    <mergeCell ref="K79:K80"/>
    <mergeCell ref="K69:K70"/>
    <mergeCell ref="K91:K92"/>
    <mergeCell ref="K83:K84"/>
    <mergeCell ref="K85:K86"/>
    <mergeCell ref="K87:K88"/>
    <mergeCell ref="K63:K64"/>
    <mergeCell ref="B53:B54"/>
    <mergeCell ref="B61:B62"/>
    <mergeCell ref="A27:A30"/>
    <mergeCell ref="I11:I17"/>
    <mergeCell ref="J11:J17"/>
    <mergeCell ref="H8:H17"/>
    <mergeCell ref="A53:A54"/>
    <mergeCell ref="I1:K1"/>
    <mergeCell ref="I2:K2"/>
    <mergeCell ref="I3:K3"/>
    <mergeCell ref="I4:K4"/>
    <mergeCell ref="K8:K17"/>
    <mergeCell ref="F11:F17"/>
    <mergeCell ref="G11:G17"/>
    <mergeCell ref="A6:K6"/>
    <mergeCell ref="A8:A17"/>
    <mergeCell ref="A21:A24"/>
    <mergeCell ref="A19:A20"/>
    <mergeCell ref="B19:B20"/>
    <mergeCell ref="B23:B24"/>
    <mergeCell ref="F8:G10"/>
    <mergeCell ref="I8:J10"/>
    <mergeCell ref="C8:D17"/>
    <mergeCell ref="E8:E17"/>
    <mergeCell ref="B8:B17"/>
    <mergeCell ref="K51:K52"/>
    <mergeCell ref="K49:K50"/>
    <mergeCell ref="B51:B52"/>
    <mergeCell ref="A25:A26"/>
    <mergeCell ref="B25:B26"/>
    <mergeCell ref="K31:K32"/>
    <mergeCell ref="B35:B36"/>
    <mergeCell ref="K43:K44"/>
    <mergeCell ref="K45:K46"/>
    <mergeCell ref="B37:B38"/>
    <mergeCell ref="B31:B32"/>
    <mergeCell ref="B33:B34"/>
    <mergeCell ref="K33:K34"/>
    <mergeCell ref="B41:B42"/>
    <mergeCell ref="K41:K42"/>
    <mergeCell ref="K37:K38"/>
    <mergeCell ref="K35:K36"/>
    <mergeCell ref="B39:B40"/>
    <mergeCell ref="K19:K20"/>
    <mergeCell ref="K23:K24"/>
    <mergeCell ref="B29:B30"/>
    <mergeCell ref="K29:K30"/>
    <mergeCell ref="B21:B22"/>
    <mergeCell ref="K21:K22"/>
    <mergeCell ref="K25:K26"/>
    <mergeCell ref="B27:B28"/>
    <mergeCell ref="K27:K28"/>
    <mergeCell ref="B123:B124"/>
    <mergeCell ref="K123:K124"/>
    <mergeCell ref="B113:B114"/>
    <mergeCell ref="K113:K114"/>
    <mergeCell ref="B115:B116"/>
    <mergeCell ref="B117:B118"/>
    <mergeCell ref="K117:K118"/>
    <mergeCell ref="K119:K120"/>
    <mergeCell ref="K121:K122"/>
    <mergeCell ref="K115:K116"/>
    <mergeCell ref="K155:K156"/>
    <mergeCell ref="K151:K152"/>
    <mergeCell ref="K143:K144"/>
    <mergeCell ref="K131:K132"/>
    <mergeCell ref="K127:K128"/>
    <mergeCell ref="K133:K134"/>
    <mergeCell ref="K135:K136"/>
    <mergeCell ref="B135:B136"/>
    <mergeCell ref="B145:B146"/>
    <mergeCell ref="K145:K146"/>
    <mergeCell ref="K147:K148"/>
    <mergeCell ref="K149:K150"/>
    <mergeCell ref="B143:B144"/>
    <mergeCell ref="B147:B148"/>
    <mergeCell ref="B149:B150"/>
    <mergeCell ref="K139:K140"/>
    <mergeCell ref="K179:K180"/>
    <mergeCell ref="K159:K160"/>
    <mergeCell ref="K161:K162"/>
    <mergeCell ref="B153:B154"/>
    <mergeCell ref="B155:B156"/>
    <mergeCell ref="K153:K154"/>
    <mergeCell ref="K157:K158"/>
    <mergeCell ref="B171:B172"/>
    <mergeCell ref="B169:B170"/>
    <mergeCell ref="K169:K170"/>
    <mergeCell ref="K173:K174"/>
    <mergeCell ref="K177:K178"/>
    <mergeCell ref="B141:B142"/>
    <mergeCell ref="K141:K142"/>
    <mergeCell ref="K167:K168"/>
    <mergeCell ref="B151:B152"/>
    <mergeCell ref="B243:B244"/>
    <mergeCell ref="K247:K248"/>
    <mergeCell ref="B249:B250"/>
    <mergeCell ref="K249:K250"/>
    <mergeCell ref="K243:K244"/>
    <mergeCell ref="B245:B246"/>
    <mergeCell ref="K245:K246"/>
    <mergeCell ref="B199:B200"/>
    <mergeCell ref="B209:B210"/>
    <mergeCell ref="K209:K210"/>
    <mergeCell ref="B217:B218"/>
    <mergeCell ref="K215:K216"/>
    <mergeCell ref="K217:K218"/>
    <mergeCell ref="K203:K204"/>
    <mergeCell ref="B203:B204"/>
    <mergeCell ref="B211:B212"/>
    <mergeCell ref="B205:B206"/>
    <mergeCell ref="B215:B216"/>
    <mergeCell ref="K241:K242"/>
    <mergeCell ref="K239:K240"/>
    <mergeCell ref="K219:K220"/>
    <mergeCell ref="B241:B242"/>
    <mergeCell ref="B239:B240"/>
    <mergeCell ref="B219:B220"/>
    <mergeCell ref="B223:B224"/>
    <mergeCell ref="B221:B222"/>
    <mergeCell ref="B229:B230"/>
    <mergeCell ref="K225:K226"/>
    <mergeCell ref="K221:K222"/>
    <mergeCell ref="B235:B236"/>
    <mergeCell ref="B233:B234"/>
    <mergeCell ref="B231:B232"/>
    <mergeCell ref="B227:B228"/>
    <mergeCell ref="K223:K224"/>
    <mergeCell ref="K231:K232"/>
    <mergeCell ref="K251:K252"/>
    <mergeCell ref="B265:B266"/>
    <mergeCell ref="B263:B264"/>
    <mergeCell ref="K255:K256"/>
    <mergeCell ref="B253:B254"/>
    <mergeCell ref="K253:K254"/>
    <mergeCell ref="B251:B252"/>
    <mergeCell ref="B255:B256"/>
    <mergeCell ref="K261:K262"/>
    <mergeCell ref="B257:B258"/>
    <mergeCell ref="B207:B208"/>
    <mergeCell ref="K211:K212"/>
    <mergeCell ref="K207:K208"/>
    <mergeCell ref="B247:B248"/>
    <mergeCell ref="B213:B214"/>
    <mergeCell ref="B225:B226"/>
    <mergeCell ref="B237:B238"/>
    <mergeCell ref="K229:K230"/>
    <mergeCell ref="K233:K234"/>
    <mergeCell ref="K213:K214"/>
    <mergeCell ref="K301:K302"/>
    <mergeCell ref="K311:K312"/>
    <mergeCell ref="B303:B304"/>
    <mergeCell ref="B311:B312"/>
    <mergeCell ref="B309:B310"/>
    <mergeCell ref="K307:K308"/>
    <mergeCell ref="B307:B308"/>
    <mergeCell ref="B301:B302"/>
    <mergeCell ref="K267:K268"/>
    <mergeCell ref="K265:K266"/>
    <mergeCell ref="K271:K272"/>
    <mergeCell ref="K285:K286"/>
    <mergeCell ref="K275:K276"/>
    <mergeCell ref="K277:K278"/>
    <mergeCell ref="K269:K270"/>
    <mergeCell ref="K281:K282"/>
    <mergeCell ref="K273:K274"/>
    <mergeCell ref="B407:B408"/>
    <mergeCell ref="B403:B404"/>
    <mergeCell ref="K403:K404"/>
    <mergeCell ref="B417:B418"/>
    <mergeCell ref="B415:B416"/>
    <mergeCell ref="B395:B396"/>
    <mergeCell ref="B405:B406"/>
    <mergeCell ref="B431:B432"/>
    <mergeCell ref="K431:K432"/>
    <mergeCell ref="B433:B434"/>
    <mergeCell ref="K433:K434"/>
    <mergeCell ref="B419:B420"/>
    <mergeCell ref="K419:K420"/>
    <mergeCell ref="B441:B442"/>
    <mergeCell ref="K441:K442"/>
    <mergeCell ref="B443:B444"/>
    <mergeCell ref="K443:K444"/>
    <mergeCell ref="B435:B436"/>
    <mergeCell ref="K435:K436"/>
    <mergeCell ref="B437:B438"/>
    <mergeCell ref="K437:K438"/>
    <mergeCell ref="B447:B448"/>
    <mergeCell ref="B445:B446"/>
    <mergeCell ref="K455:K456"/>
    <mergeCell ref="B453:B454"/>
    <mergeCell ref="A455:B456"/>
    <mergeCell ref="K451:K452"/>
    <mergeCell ref="B451:B452"/>
    <mergeCell ref="K447:K448"/>
    <mergeCell ref="A451:A454"/>
    <mergeCell ref="K417:K418"/>
    <mergeCell ref="K415:K416"/>
    <mergeCell ref="K393:K394"/>
    <mergeCell ref="K445:K446"/>
    <mergeCell ref="K407:K408"/>
    <mergeCell ref="K423:K424"/>
    <mergeCell ref="K425:K426"/>
    <mergeCell ref="K429:K430"/>
    <mergeCell ref="K427:K428"/>
    <mergeCell ref="K395:K396"/>
    <mergeCell ref="K53:K54"/>
    <mergeCell ref="B55:B56"/>
    <mergeCell ref="K55:K56"/>
    <mergeCell ref="B413:B414"/>
    <mergeCell ref="K413:K414"/>
    <mergeCell ref="B393:B394"/>
    <mergeCell ref="K331:K332"/>
    <mergeCell ref="B317:B318"/>
    <mergeCell ref="K317:K318"/>
    <mergeCell ref="B315:B316"/>
    <mergeCell ref="B57:B58"/>
    <mergeCell ref="K57:K58"/>
    <mergeCell ref="B81:B82"/>
    <mergeCell ref="B59:B60"/>
    <mergeCell ref="K59:K60"/>
    <mergeCell ref="B65:B66"/>
    <mergeCell ref="B69:B70"/>
    <mergeCell ref="K73:K74"/>
    <mergeCell ref="K65:K66"/>
    <mergeCell ref="K61:K62"/>
    <mergeCell ref="K77:K78"/>
    <mergeCell ref="B75:B76"/>
    <mergeCell ref="K75:K76"/>
    <mergeCell ref="B73:B74"/>
    <mergeCell ref="K81:K82"/>
    <mergeCell ref="K99:K100"/>
    <mergeCell ref="K89:K90"/>
    <mergeCell ref="B87:B88"/>
    <mergeCell ref="B89:B90"/>
    <mergeCell ref="B97:B98"/>
    <mergeCell ref="K97:K98"/>
    <mergeCell ref="K165:K166"/>
    <mergeCell ref="K163:K164"/>
    <mergeCell ref="B99:B100"/>
    <mergeCell ref="K185:K186"/>
    <mergeCell ref="K175:K176"/>
    <mergeCell ref="K171:K172"/>
    <mergeCell ref="B163:B164"/>
    <mergeCell ref="K181:K182"/>
    <mergeCell ref="K183:K184"/>
    <mergeCell ref="K193:K194"/>
    <mergeCell ref="K195:K196"/>
    <mergeCell ref="K187:K188"/>
    <mergeCell ref="B195:B196"/>
    <mergeCell ref="B193:B194"/>
    <mergeCell ref="K191:K192"/>
    <mergeCell ref="B189:B190"/>
    <mergeCell ref="K189:K190"/>
    <mergeCell ref="B185:B186"/>
    <mergeCell ref="K205:K206"/>
    <mergeCell ref="K361:K362"/>
    <mergeCell ref="K201:K202"/>
    <mergeCell ref="K197:K198"/>
    <mergeCell ref="K199:K200"/>
    <mergeCell ref="K279:K280"/>
    <mergeCell ref="K263:K264"/>
    <mergeCell ref="K227:K228"/>
    <mergeCell ref="K235:K236"/>
    <mergeCell ref="K237:K238"/>
    <mergeCell ref="B321:B322"/>
    <mergeCell ref="B365:B366"/>
    <mergeCell ref="B371:B372"/>
    <mergeCell ref="B313:B314"/>
    <mergeCell ref="B331:B332"/>
    <mergeCell ref="B329:B330"/>
    <mergeCell ref="B323:B324"/>
    <mergeCell ref="B339:B340"/>
    <mergeCell ref="B359:B360"/>
    <mergeCell ref="B353:B354"/>
    <mergeCell ref="K287:K288"/>
    <mergeCell ref="K363:K364"/>
    <mergeCell ref="K365:K366"/>
    <mergeCell ref="K335:K336"/>
    <mergeCell ref="K323:K324"/>
    <mergeCell ref="K325:K326"/>
    <mergeCell ref="K327:K328"/>
    <mergeCell ref="K329:K330"/>
    <mergeCell ref="K303:K304"/>
    <mergeCell ref="K339:K340"/>
    <mergeCell ref="K367:K368"/>
    <mergeCell ref="B369:B370"/>
    <mergeCell ref="B367:B368"/>
    <mergeCell ref="B361:B362"/>
    <mergeCell ref="B363:B364"/>
    <mergeCell ref="K369:K370"/>
    <mergeCell ref="B391:B392"/>
    <mergeCell ref="K391:K392"/>
    <mergeCell ref="K401:K402"/>
    <mergeCell ref="B397:B398"/>
    <mergeCell ref="K397:K398"/>
    <mergeCell ref="K379:K380"/>
    <mergeCell ref="K385:K386"/>
    <mergeCell ref="K387:K388"/>
    <mergeCell ref="B385:B386"/>
    <mergeCell ref="B387:B388"/>
    <mergeCell ref="B389:B390"/>
    <mergeCell ref="K389:K390"/>
    <mergeCell ref="B383:B384"/>
    <mergeCell ref="K383:K384"/>
    <mergeCell ref="B375:B376"/>
    <mergeCell ref="B373:B374"/>
    <mergeCell ref="B377:B378"/>
    <mergeCell ref="B379:B380"/>
    <mergeCell ref="B381:B382"/>
    <mergeCell ref="K409:K410"/>
    <mergeCell ref="K405:K406"/>
    <mergeCell ref="B409:B410"/>
    <mergeCell ref="B401:B402"/>
    <mergeCell ref="K421:K422"/>
    <mergeCell ref="K371:K372"/>
    <mergeCell ref="K373:K374"/>
    <mergeCell ref="K377:K378"/>
    <mergeCell ref="B421:B422"/>
    <mergeCell ref="K381:K382"/>
    <mergeCell ref="K47:K48"/>
    <mergeCell ref="K39:K40"/>
    <mergeCell ref="B45:B46"/>
    <mergeCell ref="B43:B44"/>
    <mergeCell ref="B47:B48"/>
    <mergeCell ref="B423:B424"/>
    <mergeCell ref="B399:B400"/>
    <mergeCell ref="K399:K400"/>
    <mergeCell ref="B411:B412"/>
    <mergeCell ref="K411:K412"/>
    <mergeCell ref="B49:B50"/>
    <mergeCell ref="B103:B104"/>
    <mergeCell ref="K103:K104"/>
    <mergeCell ref="B121:B122"/>
    <mergeCell ref="B119:B120"/>
    <mergeCell ref="B105:B106"/>
    <mergeCell ref="B107:B108"/>
    <mergeCell ref="B111:B112"/>
    <mergeCell ref="K109:K110"/>
    <mergeCell ref="B101:B102"/>
    <mergeCell ref="B197:B198"/>
    <mergeCell ref="B161:B162"/>
    <mergeCell ref="B191:B192"/>
    <mergeCell ref="B157:B158"/>
    <mergeCell ref="B187:B188"/>
    <mergeCell ref="B183:B184"/>
    <mergeCell ref="B165:B166"/>
    <mergeCell ref="B181:B182"/>
    <mergeCell ref="B173:B174"/>
    <mergeCell ref="B177:B178"/>
    <mergeCell ref="B201:B202"/>
    <mergeCell ref="B179:B180"/>
    <mergeCell ref="B333:B334"/>
    <mergeCell ref="K333:K334"/>
    <mergeCell ref="B289:B290"/>
    <mergeCell ref="K289:K290"/>
    <mergeCell ref="B283:B284"/>
    <mergeCell ref="K283:K284"/>
    <mergeCell ref="B279:B280"/>
    <mergeCell ref="B287:B288"/>
    <mergeCell ref="K375:K376"/>
    <mergeCell ref="A97:A102"/>
    <mergeCell ref="K453:K454"/>
    <mergeCell ref="B427:B428"/>
    <mergeCell ref="B429:B430"/>
    <mergeCell ref="B449:B450"/>
    <mergeCell ref="K449:K450"/>
    <mergeCell ref="B439:B440"/>
    <mergeCell ref="K439:K440"/>
    <mergeCell ref="A443:A450"/>
    <mergeCell ref="A103:A124"/>
    <mergeCell ref="A125:A134"/>
    <mergeCell ref="A149:A162"/>
    <mergeCell ref="A135:A136"/>
    <mergeCell ref="A167:A168"/>
    <mergeCell ref="A139:A140"/>
    <mergeCell ref="A163:A164"/>
    <mergeCell ref="A137:A138"/>
    <mergeCell ref="A165:A166"/>
    <mergeCell ref="A171:A208"/>
    <mergeCell ref="A223:A234"/>
    <mergeCell ref="A211:A220"/>
    <mergeCell ref="A433:A440"/>
    <mergeCell ref="A141:A148"/>
    <mergeCell ref="A169:A170"/>
    <mergeCell ref="A419:A420"/>
    <mergeCell ref="A235:A252"/>
    <mergeCell ref="A209:A210"/>
    <mergeCell ref="A273:A290"/>
    <mergeCell ref="A263:A264"/>
    <mergeCell ref="A255:A262"/>
    <mergeCell ref="A267:A270"/>
    <mergeCell ref="A265:A266"/>
    <mergeCell ref="A31:A52"/>
    <mergeCell ref="A421:A424"/>
    <mergeCell ref="A425:A430"/>
    <mergeCell ref="A301:A310"/>
    <mergeCell ref="A313:A328"/>
    <mergeCell ref="A357:A376"/>
    <mergeCell ref="A393:A400"/>
    <mergeCell ref="A377:A390"/>
    <mergeCell ref="A401:A418"/>
    <mergeCell ref="A331:A354"/>
  </mergeCells>
  <printOptions horizontalCentered="1"/>
  <pageMargins left="0.7086614173228347" right="0.7086614173228347" top="0.984251968503937" bottom="0.7086614173228347" header="0.5118110236220472" footer="0.5118110236220472"/>
  <pageSetup firstPageNumber="4" useFirstPageNumber="1" fitToHeight="24" fitToWidth="1" horizontalDpi="300" verticalDpi="300" orientation="landscape" paperSize="9" scale="78" r:id="rId1"/>
  <headerFooter alignWithMargins="0">
    <oddFooter>&amp;L&amp;P</oddFooter>
  </headerFooter>
  <rowBreaks count="8" manualBreakCount="8">
    <brk id="30" max="10" man="1"/>
    <brk id="134" max="10" man="1"/>
    <brk id="188" max="10" man="1"/>
    <brk id="262" max="10" man="1"/>
    <brk id="302" max="10" man="1"/>
    <brk id="390" max="10" man="1"/>
    <brk id="430" max="10" man="1"/>
    <brk id="4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steci</dc:creator>
  <cp:keywords/>
  <dc:description/>
  <cp:lastModifiedBy>Joanna Rutkowska-Cukras</cp:lastModifiedBy>
  <cp:lastPrinted>2018-03-27T08:18:26Z</cp:lastPrinted>
  <dcterms:created xsi:type="dcterms:W3CDTF">2015-08-10T08:36:35Z</dcterms:created>
  <dcterms:modified xsi:type="dcterms:W3CDTF">2018-04-05T07:36:18Z</dcterms:modified>
  <cp:category/>
  <cp:version/>
  <cp:contentType/>
  <cp:contentStatus/>
</cp:coreProperties>
</file>